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0116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anbryce/Documents/GK Downloadable Templates/"/>
    </mc:Choice>
  </mc:AlternateContent>
  <bookViews>
    <workbookView xWindow="-29900" yWindow="2940" windowWidth="25100" windowHeight="15960" tabRatio="883" xr2:uid="{48791E62-DCA6-444D-AA4F-6662EB3B231B}"/>
  </bookViews>
  <sheets>
    <sheet name="Instructions" sheetId="7" r:id="rId1"/>
    <sheet name="People Assessed" sheetId="13" r:id="rId2"/>
    <sheet name="Team Summary" sheetId="8" r:id="rId3"/>
    <sheet name="Person 1 Min Cap Reqs" sheetId="19" r:id="rId4"/>
    <sheet name="Person 1 Assessment" sheetId="12" r:id="rId5"/>
    <sheet name="Person 1 Summary" sheetId="1" r:id="rId6"/>
    <sheet name="Person 2 Min Cap Reqs" sheetId="20" r:id="rId7"/>
    <sheet name="Person 2 Assessment" sheetId="14" r:id="rId8"/>
    <sheet name="Person 2 Summary" sheetId="5" r:id="rId9"/>
    <sheet name="Person 3 Min Cap Reqs" sheetId="21" r:id="rId10"/>
    <sheet name="Person 3 Assessment" sheetId="15" r:id="rId11"/>
    <sheet name="Person 3 Summary" sheetId="6" r:id="rId12"/>
    <sheet name="Person 4 Min Cap Reqs" sheetId="24" r:id="rId13"/>
    <sheet name="Person 4 Assessment" sheetId="16" r:id="rId14"/>
    <sheet name="Person 4 Summary" sheetId="4" r:id="rId15"/>
    <sheet name="Person 5 Min Cap Reqs" sheetId="23" r:id="rId16"/>
    <sheet name="Person 5 Assessment" sheetId="17" r:id="rId17"/>
    <sheet name="Person 5 Summary" sheetId="10" r:id="rId18"/>
    <sheet name="Person 6 Min Cap Reqs" sheetId="22" r:id="rId19"/>
    <sheet name="Person 6 Assessment" sheetId="18" r:id="rId20"/>
    <sheet name="Person 6 Summary" sheetId="11" r:id="rId21"/>
    <sheet name="Settings" sheetId="3" state="hidden" r:id="rId22"/>
    <sheet name="Sheet1" sheetId="9" state="hidden" r:id="rId23"/>
  </sheets>
  <definedNames>
    <definedName name="_Hlk503343691" localSheetId="3">'Person 1 Min Cap Reqs'!$A$21</definedName>
    <definedName name="_Hlk503343691" localSheetId="6">'Person 2 Min Cap Reqs'!$A$21</definedName>
    <definedName name="_Hlk503343691" localSheetId="9">'Person 3 Min Cap Reqs'!$A$21</definedName>
    <definedName name="_Hlk503343691" localSheetId="12">'Person 4 Min Cap Reqs'!$A$21</definedName>
    <definedName name="_Hlk503343691" localSheetId="15">'Person 5 Min Cap Reqs'!$A$21</definedName>
    <definedName name="_Hlk503343691" localSheetId="18">'Person 6 Min Cap Reqs'!$A$21</definedName>
    <definedName name="_Toc503459287" localSheetId="3">'Person 1 Min Cap Reqs'!#REF!</definedName>
    <definedName name="_Toc503459287" localSheetId="6">'Person 2 Min Cap Reqs'!#REF!</definedName>
    <definedName name="_Toc503459287" localSheetId="9">'Person 3 Min Cap Reqs'!#REF!</definedName>
    <definedName name="_Toc503459287" localSheetId="12">'Person 4 Min Cap Reqs'!#REF!</definedName>
    <definedName name="_Toc503459287" localSheetId="15">'Person 5 Min Cap Reqs'!#REF!</definedName>
    <definedName name="_Toc503459287" localSheetId="18">'Person 6 Min Cap Reqs'!#REF!</definedName>
    <definedName name="FiveFit">Settings!$I$4:$J$51</definedName>
    <definedName name="FourFit">Settings!$K$4:$L$35</definedName>
    <definedName name="NineFit">Settings!$E$4:$F$197</definedName>
    <definedName name="SixFit">Settings!$G$4:$H$71</definedName>
    <definedName name="ThreeFit">Settings!$M$4:$N$20</definedName>
    <definedName name="TwoFit">Settings!$O$4:$P$13</definedName>
  </definedName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8" l="1"/>
  <c r="E35" i="18"/>
  <c r="E36" i="18"/>
  <c r="E37" i="18"/>
  <c r="E38" i="18"/>
  <c r="A38" i="18"/>
  <c r="D15" i="11"/>
  <c r="E34" i="17"/>
  <c r="E35" i="17"/>
  <c r="E36" i="17"/>
  <c r="E37" i="17"/>
  <c r="E38" i="17"/>
  <c r="A38" i="17"/>
  <c r="D15" i="10"/>
  <c r="E34" i="16"/>
  <c r="E35" i="16"/>
  <c r="E36" i="16"/>
  <c r="E37" i="16"/>
  <c r="E38" i="16"/>
  <c r="A38" i="16"/>
  <c r="D15" i="4"/>
  <c r="E34" i="15"/>
  <c r="E35" i="15"/>
  <c r="E36" i="15"/>
  <c r="E37" i="15"/>
  <c r="E38" i="15"/>
  <c r="A38" i="15"/>
  <c r="D15" i="6"/>
  <c r="E34" i="14"/>
  <c r="E35" i="14"/>
  <c r="E36" i="14"/>
  <c r="E37" i="14"/>
  <c r="E38" i="14"/>
  <c r="A38" i="14"/>
  <c r="D15" i="5"/>
  <c r="E123" i="12"/>
  <c r="E124" i="12"/>
  <c r="E125" i="12"/>
  <c r="E126" i="12"/>
  <c r="E127" i="12"/>
  <c r="A127" i="12"/>
  <c r="D36" i="1"/>
  <c r="E34" i="12"/>
  <c r="E35" i="12"/>
  <c r="E36" i="12"/>
  <c r="E37" i="12"/>
  <c r="E38" i="12"/>
  <c r="A38" i="12"/>
  <c r="D15" i="1"/>
  <c r="Z3" i="20"/>
  <c r="C36" i="5"/>
  <c r="Y3" i="20"/>
  <c r="C35" i="5"/>
  <c r="X3" i="20"/>
  <c r="C34" i="5"/>
  <c r="W3" i="20"/>
  <c r="C33" i="5"/>
  <c r="V3" i="20"/>
  <c r="C32" i="5"/>
  <c r="U3" i="20"/>
  <c r="C31" i="5"/>
  <c r="T3" i="20"/>
  <c r="C28" i="5"/>
  <c r="S3" i="20"/>
  <c r="C27" i="5"/>
  <c r="R3" i="20"/>
  <c r="C26" i="5"/>
  <c r="Q3" i="20"/>
  <c r="C25" i="5"/>
  <c r="P3" i="20"/>
  <c r="C24" i="5"/>
  <c r="O3" i="20"/>
  <c r="C23" i="5"/>
  <c r="N3" i="20"/>
  <c r="C22" i="5"/>
  <c r="M3" i="20"/>
  <c r="C21" i="5"/>
  <c r="L3" i="20"/>
  <c r="C20" i="5"/>
  <c r="Z3" i="21"/>
  <c r="C36" i="6"/>
  <c r="Y3" i="21"/>
  <c r="C35" i="6"/>
  <c r="X3" i="21"/>
  <c r="C34" i="6"/>
  <c r="W3" i="21"/>
  <c r="C33" i="6"/>
  <c r="V3" i="21"/>
  <c r="C32" i="6"/>
  <c r="U3" i="21"/>
  <c r="C31" i="6"/>
  <c r="T3" i="21"/>
  <c r="C28" i="6"/>
  <c r="S3" i="21"/>
  <c r="C27" i="6"/>
  <c r="R3" i="21"/>
  <c r="C26" i="6"/>
  <c r="Q3" i="21"/>
  <c r="C25" i="6"/>
  <c r="P3" i="21"/>
  <c r="C24" i="6"/>
  <c r="O3" i="21"/>
  <c r="C23" i="6"/>
  <c r="N3" i="21"/>
  <c r="C22" i="6"/>
  <c r="M3" i="21"/>
  <c r="C21" i="6"/>
  <c r="L3" i="21"/>
  <c r="C20" i="6"/>
  <c r="K3" i="21"/>
  <c r="C17" i="6"/>
  <c r="J3" i="21"/>
  <c r="C16" i="6"/>
  <c r="I3" i="21"/>
  <c r="C15" i="6"/>
  <c r="H3" i="21"/>
  <c r="C14" i="6"/>
  <c r="G3" i="21"/>
  <c r="C13" i="6"/>
  <c r="F3" i="21"/>
  <c r="C12" i="6"/>
  <c r="E3" i="21"/>
  <c r="C11" i="6"/>
  <c r="D3" i="21"/>
  <c r="C10" i="6"/>
  <c r="C3" i="21"/>
  <c r="C9" i="6"/>
  <c r="Z3" i="24"/>
  <c r="C36" i="4"/>
  <c r="Y3" i="24"/>
  <c r="C35" i="4"/>
  <c r="X3" i="24"/>
  <c r="C34" i="4"/>
  <c r="W3" i="24"/>
  <c r="C33" i="4"/>
  <c r="V3" i="24"/>
  <c r="C32" i="4"/>
  <c r="U3" i="24"/>
  <c r="C31" i="4"/>
  <c r="T3" i="24"/>
  <c r="C28" i="4"/>
  <c r="S3" i="24"/>
  <c r="C27" i="4"/>
  <c r="R3" i="24"/>
  <c r="C26" i="4"/>
  <c r="Q3" i="24"/>
  <c r="C25" i="4"/>
  <c r="P3" i="24"/>
  <c r="C24" i="4"/>
  <c r="O3" i="24"/>
  <c r="C23" i="4"/>
  <c r="N3" i="24"/>
  <c r="C22" i="4"/>
  <c r="M3" i="24"/>
  <c r="C21" i="4"/>
  <c r="L3" i="24"/>
  <c r="C20" i="4"/>
  <c r="K3" i="24"/>
  <c r="C17" i="4"/>
  <c r="J3" i="24"/>
  <c r="C16" i="4"/>
  <c r="I3" i="24"/>
  <c r="C15" i="4"/>
  <c r="H3" i="24"/>
  <c r="C14" i="4"/>
  <c r="G3" i="24"/>
  <c r="C13" i="4"/>
  <c r="F3" i="24"/>
  <c r="C12" i="4"/>
  <c r="E3" i="24"/>
  <c r="C11" i="4"/>
  <c r="D3" i="24"/>
  <c r="C10" i="4"/>
  <c r="C3" i="24"/>
  <c r="C9" i="4"/>
  <c r="Z3" i="23"/>
  <c r="C36" i="10"/>
  <c r="Y3" i="23"/>
  <c r="C35" i="10"/>
  <c r="X3" i="23"/>
  <c r="C34" i="10"/>
  <c r="W3" i="23"/>
  <c r="C33" i="10"/>
  <c r="V3" i="23"/>
  <c r="C32" i="10"/>
  <c r="U3" i="23"/>
  <c r="C31" i="10"/>
  <c r="T3" i="23"/>
  <c r="C28" i="10"/>
  <c r="S3" i="23"/>
  <c r="C27" i="10"/>
  <c r="R3" i="23"/>
  <c r="C26" i="10"/>
  <c r="Q3" i="23"/>
  <c r="C25" i="10"/>
  <c r="P3" i="23"/>
  <c r="C24" i="10"/>
  <c r="O3" i="23"/>
  <c r="C23" i="10"/>
  <c r="N3" i="23"/>
  <c r="C22" i="10"/>
  <c r="M3" i="23"/>
  <c r="C21" i="10"/>
  <c r="L3" i="23"/>
  <c r="C20" i="10"/>
  <c r="K3" i="23"/>
  <c r="C17" i="10"/>
  <c r="J3" i="23"/>
  <c r="C16" i="10"/>
  <c r="I3" i="23"/>
  <c r="C15" i="10"/>
  <c r="H3" i="23"/>
  <c r="C14" i="10"/>
  <c r="G3" i="23"/>
  <c r="C13" i="10"/>
  <c r="F3" i="23"/>
  <c r="C12" i="10"/>
  <c r="E3" i="23"/>
  <c r="C11" i="10"/>
  <c r="D3" i="23"/>
  <c r="C10" i="10"/>
  <c r="C3" i="23"/>
  <c r="C9" i="10"/>
  <c r="Z3" i="22"/>
  <c r="C36" i="11"/>
  <c r="Y3" i="22"/>
  <c r="C35" i="11"/>
  <c r="X3" i="22"/>
  <c r="C34" i="11"/>
  <c r="W3" i="22"/>
  <c r="C33" i="11"/>
  <c r="V3" i="22"/>
  <c r="C32" i="11"/>
  <c r="U3" i="22"/>
  <c r="C31" i="11"/>
  <c r="T3" i="22"/>
  <c r="C28" i="11"/>
  <c r="S3" i="22"/>
  <c r="C27" i="11"/>
  <c r="R3" i="22"/>
  <c r="C26" i="11"/>
  <c r="Q3" i="22"/>
  <c r="C25" i="11"/>
  <c r="P3" i="22"/>
  <c r="C24" i="11"/>
  <c r="O3" i="22"/>
  <c r="C23" i="11"/>
  <c r="N3" i="22"/>
  <c r="C22" i="11"/>
  <c r="M3" i="22"/>
  <c r="C21" i="11"/>
  <c r="L3" i="22"/>
  <c r="C20" i="11"/>
  <c r="K3" i="22"/>
  <c r="C17" i="11"/>
  <c r="J3" i="22"/>
  <c r="C16" i="11"/>
  <c r="I3" i="22"/>
  <c r="C15" i="11"/>
  <c r="H3" i="22"/>
  <c r="C14" i="11"/>
  <c r="G3" i="22"/>
  <c r="C13" i="11"/>
  <c r="F3" i="22"/>
  <c r="C12" i="11"/>
  <c r="E3" i="22"/>
  <c r="C11" i="11"/>
  <c r="D3" i="22"/>
  <c r="C10" i="11"/>
  <c r="C3" i="22"/>
  <c r="C9" i="11"/>
  <c r="E123" i="18"/>
  <c r="E124" i="18"/>
  <c r="E125" i="18"/>
  <c r="E126" i="18"/>
  <c r="E127" i="18"/>
  <c r="A127" i="18"/>
  <c r="D36" i="11"/>
  <c r="E36" i="11"/>
  <c r="E118" i="18"/>
  <c r="E119" i="18"/>
  <c r="E120" i="18"/>
  <c r="E121" i="18"/>
  <c r="E122" i="18"/>
  <c r="A122" i="18"/>
  <c r="D35" i="11"/>
  <c r="E35" i="11"/>
  <c r="E113" i="18"/>
  <c r="E114" i="18"/>
  <c r="E115" i="18"/>
  <c r="E116" i="18"/>
  <c r="E117" i="18"/>
  <c r="A117" i="18"/>
  <c r="D34" i="11"/>
  <c r="E34" i="11"/>
  <c r="E108" i="18"/>
  <c r="E109" i="18"/>
  <c r="E110" i="18"/>
  <c r="E111" i="18"/>
  <c r="E112" i="18"/>
  <c r="A112" i="18"/>
  <c r="D33" i="11"/>
  <c r="E33" i="11"/>
  <c r="E103" i="18"/>
  <c r="E104" i="18"/>
  <c r="E105" i="18"/>
  <c r="E106" i="18"/>
  <c r="E107" i="18"/>
  <c r="A107" i="18"/>
  <c r="D32" i="11"/>
  <c r="E32" i="11"/>
  <c r="E98" i="18"/>
  <c r="E99" i="18"/>
  <c r="E100" i="18"/>
  <c r="E101" i="18"/>
  <c r="E102" i="18"/>
  <c r="A102" i="18"/>
  <c r="D31" i="11"/>
  <c r="E31" i="11"/>
  <c r="E123" i="17"/>
  <c r="E124" i="17"/>
  <c r="E125" i="17"/>
  <c r="E126" i="17"/>
  <c r="E127" i="17"/>
  <c r="A127" i="17"/>
  <c r="D36" i="10"/>
  <c r="E36" i="10"/>
  <c r="E118" i="17"/>
  <c r="E119" i="17"/>
  <c r="E120" i="17"/>
  <c r="E121" i="17"/>
  <c r="E122" i="17"/>
  <c r="A122" i="17"/>
  <c r="D35" i="10"/>
  <c r="E35" i="10"/>
  <c r="E113" i="17"/>
  <c r="E114" i="17"/>
  <c r="E115" i="17"/>
  <c r="E116" i="17"/>
  <c r="E117" i="17"/>
  <c r="A117" i="17"/>
  <c r="D34" i="10"/>
  <c r="E34" i="10"/>
  <c r="E108" i="17"/>
  <c r="E109" i="17"/>
  <c r="E110" i="17"/>
  <c r="E111" i="17"/>
  <c r="E112" i="17"/>
  <c r="A112" i="17"/>
  <c r="D33" i="10"/>
  <c r="E33" i="10"/>
  <c r="E103" i="17"/>
  <c r="E104" i="17"/>
  <c r="E105" i="17"/>
  <c r="E106" i="17"/>
  <c r="E107" i="17"/>
  <c r="A107" i="17"/>
  <c r="D32" i="10"/>
  <c r="E32" i="10"/>
  <c r="E98" i="17"/>
  <c r="E99" i="17"/>
  <c r="E100" i="17"/>
  <c r="E101" i="17"/>
  <c r="E102" i="17"/>
  <c r="A102" i="17"/>
  <c r="D31" i="10"/>
  <c r="E31" i="10"/>
  <c r="E123" i="16"/>
  <c r="E124" i="16"/>
  <c r="E125" i="16"/>
  <c r="E126" i="16"/>
  <c r="E127" i="16"/>
  <c r="A127" i="16"/>
  <c r="D36" i="4"/>
  <c r="E36" i="4"/>
  <c r="E118" i="16"/>
  <c r="E119" i="16"/>
  <c r="E120" i="16"/>
  <c r="E121" i="16"/>
  <c r="E122" i="16"/>
  <c r="A122" i="16"/>
  <c r="D35" i="4"/>
  <c r="E35" i="4"/>
  <c r="E113" i="16"/>
  <c r="E114" i="16"/>
  <c r="E115" i="16"/>
  <c r="E116" i="16"/>
  <c r="E117" i="16"/>
  <c r="A117" i="16"/>
  <c r="D34" i="4"/>
  <c r="E34" i="4"/>
  <c r="E108" i="16"/>
  <c r="E109" i="16"/>
  <c r="E110" i="16"/>
  <c r="E111" i="16"/>
  <c r="E112" i="16"/>
  <c r="A112" i="16"/>
  <c r="D33" i="4"/>
  <c r="E33" i="4"/>
  <c r="E103" i="16"/>
  <c r="E104" i="16"/>
  <c r="E105" i="16"/>
  <c r="E106" i="16"/>
  <c r="E107" i="16"/>
  <c r="A107" i="16"/>
  <c r="D32" i="4"/>
  <c r="E32" i="4"/>
  <c r="E98" i="16"/>
  <c r="E99" i="16"/>
  <c r="E100" i="16"/>
  <c r="E101" i="16"/>
  <c r="E102" i="16"/>
  <c r="A102" i="16"/>
  <c r="D31" i="4"/>
  <c r="E31" i="4"/>
  <c r="E123" i="15"/>
  <c r="E124" i="15"/>
  <c r="E125" i="15"/>
  <c r="E126" i="15"/>
  <c r="E127" i="15"/>
  <c r="A127" i="15"/>
  <c r="D36" i="6"/>
  <c r="E36" i="6"/>
  <c r="E118" i="15"/>
  <c r="E119" i="15"/>
  <c r="E120" i="15"/>
  <c r="E121" i="15"/>
  <c r="E122" i="15"/>
  <c r="A122" i="15"/>
  <c r="D35" i="6"/>
  <c r="E35" i="6"/>
  <c r="E113" i="15"/>
  <c r="E114" i="15"/>
  <c r="E115" i="15"/>
  <c r="E116" i="15"/>
  <c r="E117" i="15"/>
  <c r="A117" i="15"/>
  <c r="D34" i="6"/>
  <c r="E34" i="6"/>
  <c r="E108" i="15"/>
  <c r="E109" i="15"/>
  <c r="E110" i="15"/>
  <c r="E111" i="15"/>
  <c r="E112" i="15"/>
  <c r="A112" i="15"/>
  <c r="D33" i="6"/>
  <c r="E33" i="6"/>
  <c r="E103" i="15"/>
  <c r="E104" i="15"/>
  <c r="E105" i="15"/>
  <c r="E106" i="15"/>
  <c r="E107" i="15"/>
  <c r="A107" i="15"/>
  <c r="D32" i="6"/>
  <c r="E32" i="6"/>
  <c r="E98" i="15"/>
  <c r="E99" i="15"/>
  <c r="E100" i="15"/>
  <c r="E101" i="15"/>
  <c r="E102" i="15"/>
  <c r="A102" i="15"/>
  <c r="D31" i="6"/>
  <c r="E31" i="6"/>
  <c r="E91" i="18"/>
  <c r="E92" i="18"/>
  <c r="E93" i="18"/>
  <c r="E94" i="18"/>
  <c r="E95" i="18"/>
  <c r="A95" i="18"/>
  <c r="D28" i="11"/>
  <c r="E28" i="11"/>
  <c r="E86" i="18"/>
  <c r="E87" i="18"/>
  <c r="E88" i="18"/>
  <c r="E89" i="18"/>
  <c r="E90" i="18"/>
  <c r="A90" i="18"/>
  <c r="D27" i="11"/>
  <c r="E27" i="11"/>
  <c r="E81" i="18"/>
  <c r="E82" i="18"/>
  <c r="E83" i="18"/>
  <c r="E84" i="18"/>
  <c r="E85" i="18"/>
  <c r="A85" i="18"/>
  <c r="D26" i="11"/>
  <c r="E26" i="11"/>
  <c r="E76" i="18"/>
  <c r="E77" i="18"/>
  <c r="E78" i="18"/>
  <c r="E79" i="18"/>
  <c r="E80" i="18"/>
  <c r="A80" i="18"/>
  <c r="D25" i="11"/>
  <c r="E25" i="11"/>
  <c r="E71" i="18"/>
  <c r="E72" i="18"/>
  <c r="E73" i="18"/>
  <c r="E74" i="18"/>
  <c r="E75" i="18"/>
  <c r="A75" i="18"/>
  <c r="D24" i="11"/>
  <c r="E24" i="11"/>
  <c r="E66" i="18"/>
  <c r="E67" i="18"/>
  <c r="E68" i="18"/>
  <c r="E69" i="18"/>
  <c r="E70" i="18"/>
  <c r="A70" i="18"/>
  <c r="D23" i="11"/>
  <c r="E23" i="11"/>
  <c r="E61" i="18"/>
  <c r="E62" i="18"/>
  <c r="E63" i="18"/>
  <c r="E64" i="18"/>
  <c r="E65" i="18"/>
  <c r="A65" i="18"/>
  <c r="D22" i="11"/>
  <c r="E22" i="11"/>
  <c r="E56" i="18"/>
  <c r="E57" i="18"/>
  <c r="E58" i="18"/>
  <c r="E59" i="18"/>
  <c r="E60" i="18"/>
  <c r="A60" i="18"/>
  <c r="D21" i="11"/>
  <c r="E21" i="11"/>
  <c r="E51" i="18"/>
  <c r="E52" i="18"/>
  <c r="E53" i="18"/>
  <c r="E54" i="18"/>
  <c r="E55" i="18"/>
  <c r="A55" i="18"/>
  <c r="D20" i="11"/>
  <c r="E20" i="11"/>
  <c r="E91" i="17"/>
  <c r="E92" i="17"/>
  <c r="E93" i="17"/>
  <c r="E94" i="17"/>
  <c r="E95" i="17"/>
  <c r="A95" i="17"/>
  <c r="D28" i="10"/>
  <c r="E28" i="10"/>
  <c r="E86" i="17"/>
  <c r="E87" i="17"/>
  <c r="E88" i="17"/>
  <c r="E89" i="17"/>
  <c r="E90" i="17"/>
  <c r="A90" i="17"/>
  <c r="D27" i="10"/>
  <c r="E27" i="10"/>
  <c r="E81" i="17"/>
  <c r="E82" i="17"/>
  <c r="E83" i="17"/>
  <c r="E84" i="17"/>
  <c r="E85" i="17"/>
  <c r="A85" i="17"/>
  <c r="D26" i="10"/>
  <c r="E26" i="10"/>
  <c r="E76" i="17"/>
  <c r="E77" i="17"/>
  <c r="E78" i="17"/>
  <c r="E79" i="17"/>
  <c r="E80" i="17"/>
  <c r="A80" i="17"/>
  <c r="D25" i="10"/>
  <c r="E25" i="10"/>
  <c r="E71" i="17"/>
  <c r="E72" i="17"/>
  <c r="E73" i="17"/>
  <c r="E74" i="17"/>
  <c r="E75" i="17"/>
  <c r="A75" i="17"/>
  <c r="D24" i="10"/>
  <c r="E24" i="10"/>
  <c r="E66" i="17"/>
  <c r="E67" i="17"/>
  <c r="E68" i="17"/>
  <c r="E69" i="17"/>
  <c r="E70" i="17"/>
  <c r="A70" i="17"/>
  <c r="D23" i="10"/>
  <c r="E23" i="10"/>
  <c r="E61" i="17"/>
  <c r="E62" i="17"/>
  <c r="E63" i="17"/>
  <c r="E64" i="17"/>
  <c r="E65" i="17"/>
  <c r="A65" i="17"/>
  <c r="D22" i="10"/>
  <c r="E22" i="10"/>
  <c r="E56" i="17"/>
  <c r="E57" i="17"/>
  <c r="E58" i="17"/>
  <c r="E59" i="17"/>
  <c r="E60" i="17"/>
  <c r="A60" i="17"/>
  <c r="D21" i="10"/>
  <c r="E21" i="10"/>
  <c r="E51" i="17"/>
  <c r="E52" i="17"/>
  <c r="E53" i="17"/>
  <c r="E54" i="17"/>
  <c r="E55" i="17"/>
  <c r="A55" i="17"/>
  <c r="D20" i="10"/>
  <c r="E20" i="10"/>
  <c r="E91" i="16"/>
  <c r="E92" i="16"/>
  <c r="E93" i="16"/>
  <c r="E94" i="16"/>
  <c r="E95" i="16"/>
  <c r="A95" i="16"/>
  <c r="D28" i="4"/>
  <c r="E28" i="4"/>
  <c r="E86" i="16"/>
  <c r="E87" i="16"/>
  <c r="E88" i="16"/>
  <c r="E89" i="16"/>
  <c r="E90" i="16"/>
  <c r="A90" i="16"/>
  <c r="D27" i="4"/>
  <c r="E27" i="4"/>
  <c r="E81" i="16"/>
  <c r="E82" i="16"/>
  <c r="E83" i="16"/>
  <c r="E84" i="16"/>
  <c r="E85" i="16"/>
  <c r="A85" i="16"/>
  <c r="D26" i="4"/>
  <c r="E26" i="4"/>
  <c r="E76" i="16"/>
  <c r="E77" i="16"/>
  <c r="E78" i="16"/>
  <c r="E79" i="16"/>
  <c r="E80" i="16"/>
  <c r="A80" i="16"/>
  <c r="D25" i="4"/>
  <c r="E25" i="4"/>
  <c r="E71" i="16"/>
  <c r="E72" i="16"/>
  <c r="E73" i="16"/>
  <c r="E74" i="16"/>
  <c r="E75" i="16"/>
  <c r="A75" i="16"/>
  <c r="D24" i="4"/>
  <c r="E24" i="4"/>
  <c r="E66" i="16"/>
  <c r="E67" i="16"/>
  <c r="E68" i="16"/>
  <c r="E69" i="16"/>
  <c r="E70" i="16"/>
  <c r="A70" i="16"/>
  <c r="D23" i="4"/>
  <c r="E23" i="4"/>
  <c r="E61" i="16"/>
  <c r="E62" i="16"/>
  <c r="E63" i="16"/>
  <c r="E64" i="16"/>
  <c r="E65" i="16"/>
  <c r="A65" i="16"/>
  <c r="D22" i="4"/>
  <c r="E22" i="4"/>
  <c r="E56" i="16"/>
  <c r="E57" i="16"/>
  <c r="E58" i="16"/>
  <c r="E59" i="16"/>
  <c r="E60" i="16"/>
  <c r="A60" i="16"/>
  <c r="D21" i="4"/>
  <c r="E21" i="4"/>
  <c r="E51" i="16"/>
  <c r="E52" i="16"/>
  <c r="E53" i="16"/>
  <c r="E54" i="16"/>
  <c r="E55" i="16"/>
  <c r="A55" i="16"/>
  <c r="D20" i="4"/>
  <c r="E20" i="4"/>
  <c r="E91" i="15"/>
  <c r="E92" i="15"/>
  <c r="E93" i="15"/>
  <c r="E94" i="15"/>
  <c r="E95" i="15"/>
  <c r="A95" i="15"/>
  <c r="D28" i="6"/>
  <c r="E28" i="6"/>
  <c r="E86" i="15"/>
  <c r="E87" i="15"/>
  <c r="E88" i="15"/>
  <c r="E89" i="15"/>
  <c r="E90" i="15"/>
  <c r="A90" i="15"/>
  <c r="D27" i="6"/>
  <c r="E27" i="6"/>
  <c r="E81" i="15"/>
  <c r="E82" i="15"/>
  <c r="E83" i="15"/>
  <c r="E84" i="15"/>
  <c r="E85" i="15"/>
  <c r="A85" i="15"/>
  <c r="D26" i="6"/>
  <c r="E26" i="6"/>
  <c r="E76" i="15"/>
  <c r="E77" i="15"/>
  <c r="E78" i="15"/>
  <c r="E79" i="15"/>
  <c r="E80" i="15"/>
  <c r="A80" i="15"/>
  <c r="D25" i="6"/>
  <c r="E25" i="6"/>
  <c r="E71" i="15"/>
  <c r="E72" i="15"/>
  <c r="E73" i="15"/>
  <c r="E74" i="15"/>
  <c r="E75" i="15"/>
  <c r="A75" i="15"/>
  <c r="D24" i="6"/>
  <c r="E24" i="6"/>
  <c r="E66" i="15"/>
  <c r="E67" i="15"/>
  <c r="E68" i="15"/>
  <c r="E69" i="15"/>
  <c r="E70" i="15"/>
  <c r="A70" i="15"/>
  <c r="D23" i="6"/>
  <c r="E23" i="6"/>
  <c r="E61" i="15"/>
  <c r="E62" i="15"/>
  <c r="E63" i="15"/>
  <c r="E64" i="15"/>
  <c r="E65" i="15"/>
  <c r="A65" i="15"/>
  <c r="D22" i="6"/>
  <c r="E22" i="6"/>
  <c r="E56" i="15"/>
  <c r="E57" i="15"/>
  <c r="E58" i="15"/>
  <c r="E59" i="15"/>
  <c r="E60" i="15"/>
  <c r="A60" i="15"/>
  <c r="D21" i="6"/>
  <c r="E21" i="6"/>
  <c r="E51" i="15"/>
  <c r="E52" i="15"/>
  <c r="E53" i="15"/>
  <c r="E54" i="15"/>
  <c r="E55" i="15"/>
  <c r="A55" i="15"/>
  <c r="D20" i="6"/>
  <c r="E20" i="6"/>
  <c r="E44" i="18"/>
  <c r="E45" i="18"/>
  <c r="E46" i="18"/>
  <c r="E47" i="18"/>
  <c r="E48" i="18"/>
  <c r="A48" i="18"/>
  <c r="D17" i="11"/>
  <c r="E17" i="11"/>
  <c r="E39" i="18"/>
  <c r="E40" i="18"/>
  <c r="E41" i="18"/>
  <c r="E42" i="18"/>
  <c r="E43" i="18"/>
  <c r="A43" i="18"/>
  <c r="D16" i="11"/>
  <c r="E16" i="11"/>
  <c r="E15" i="11"/>
  <c r="E29" i="18"/>
  <c r="E30" i="18"/>
  <c r="E31" i="18"/>
  <c r="E32" i="18"/>
  <c r="E33" i="18"/>
  <c r="A33" i="18"/>
  <c r="D14" i="11"/>
  <c r="E14" i="11"/>
  <c r="E24" i="18"/>
  <c r="E25" i="18"/>
  <c r="E26" i="18"/>
  <c r="E27" i="18"/>
  <c r="E28" i="18"/>
  <c r="A28" i="18"/>
  <c r="D13" i="11"/>
  <c r="E13" i="11"/>
  <c r="E19" i="18"/>
  <c r="E20" i="18"/>
  <c r="E21" i="18"/>
  <c r="E22" i="18"/>
  <c r="E23" i="18"/>
  <c r="A23" i="18"/>
  <c r="D12" i="11"/>
  <c r="E12" i="11"/>
  <c r="E14" i="18"/>
  <c r="E15" i="18"/>
  <c r="E16" i="18"/>
  <c r="E17" i="18"/>
  <c r="E18" i="18"/>
  <c r="A18" i="18"/>
  <c r="D11" i="11"/>
  <c r="E11" i="11"/>
  <c r="E9" i="18"/>
  <c r="E10" i="18"/>
  <c r="E11" i="18"/>
  <c r="E12" i="18"/>
  <c r="E13" i="18"/>
  <c r="A13" i="18"/>
  <c r="D10" i="11"/>
  <c r="E10" i="11"/>
  <c r="E4" i="18"/>
  <c r="E5" i="18"/>
  <c r="E6" i="18"/>
  <c r="E7" i="18"/>
  <c r="E8" i="18"/>
  <c r="A8" i="18"/>
  <c r="D9" i="11"/>
  <c r="E9" i="11"/>
  <c r="E44" i="17"/>
  <c r="E45" i="17"/>
  <c r="E46" i="17"/>
  <c r="E47" i="17"/>
  <c r="E48" i="17"/>
  <c r="A48" i="17"/>
  <c r="D17" i="10"/>
  <c r="E17" i="10"/>
  <c r="E39" i="17"/>
  <c r="E40" i="17"/>
  <c r="E41" i="17"/>
  <c r="E42" i="17"/>
  <c r="E43" i="17"/>
  <c r="A43" i="17"/>
  <c r="D16" i="10"/>
  <c r="E16" i="10"/>
  <c r="E15" i="10"/>
  <c r="E29" i="17"/>
  <c r="E30" i="17"/>
  <c r="E31" i="17"/>
  <c r="E32" i="17"/>
  <c r="E33" i="17"/>
  <c r="A33" i="17"/>
  <c r="D14" i="10"/>
  <c r="E14" i="10"/>
  <c r="E24" i="17"/>
  <c r="E25" i="17"/>
  <c r="E26" i="17"/>
  <c r="E27" i="17"/>
  <c r="E28" i="17"/>
  <c r="A28" i="17"/>
  <c r="D13" i="10"/>
  <c r="E13" i="10"/>
  <c r="E19" i="17"/>
  <c r="E20" i="17"/>
  <c r="E21" i="17"/>
  <c r="E22" i="17"/>
  <c r="E23" i="17"/>
  <c r="A23" i="17"/>
  <c r="D12" i="10"/>
  <c r="E12" i="10"/>
  <c r="E14" i="17"/>
  <c r="E15" i="17"/>
  <c r="E16" i="17"/>
  <c r="E17" i="17"/>
  <c r="E18" i="17"/>
  <c r="A18" i="17"/>
  <c r="D11" i="10"/>
  <c r="E11" i="10"/>
  <c r="E9" i="17"/>
  <c r="E10" i="17"/>
  <c r="E11" i="17"/>
  <c r="E12" i="17"/>
  <c r="E13" i="17"/>
  <c r="A13" i="17"/>
  <c r="D10" i="10"/>
  <c r="E10" i="10"/>
  <c r="E4" i="17"/>
  <c r="E5" i="17"/>
  <c r="E6" i="17"/>
  <c r="E7" i="17"/>
  <c r="E8" i="17"/>
  <c r="A8" i="17"/>
  <c r="D9" i="10"/>
  <c r="E9" i="10"/>
  <c r="E44" i="16"/>
  <c r="E45" i="16"/>
  <c r="E46" i="16"/>
  <c r="E47" i="16"/>
  <c r="E48" i="16"/>
  <c r="A48" i="16"/>
  <c r="D17" i="4"/>
  <c r="E17" i="4"/>
  <c r="E39" i="16"/>
  <c r="E40" i="16"/>
  <c r="E41" i="16"/>
  <c r="E42" i="16"/>
  <c r="E43" i="16"/>
  <c r="A43" i="16"/>
  <c r="D16" i="4"/>
  <c r="E16" i="4"/>
  <c r="E15" i="4"/>
  <c r="E29" i="16"/>
  <c r="E30" i="16"/>
  <c r="E31" i="16"/>
  <c r="E32" i="16"/>
  <c r="E33" i="16"/>
  <c r="A33" i="16"/>
  <c r="D14" i="4"/>
  <c r="E14" i="4"/>
  <c r="E24" i="16"/>
  <c r="E25" i="16"/>
  <c r="E26" i="16"/>
  <c r="E27" i="16"/>
  <c r="E28" i="16"/>
  <c r="A28" i="16"/>
  <c r="D13" i="4"/>
  <c r="E13" i="4"/>
  <c r="E19" i="16"/>
  <c r="E20" i="16"/>
  <c r="E21" i="16"/>
  <c r="E22" i="16"/>
  <c r="E23" i="16"/>
  <c r="A23" i="16"/>
  <c r="D12" i="4"/>
  <c r="E12" i="4"/>
  <c r="E14" i="16"/>
  <c r="E15" i="16"/>
  <c r="E16" i="16"/>
  <c r="E17" i="16"/>
  <c r="E18" i="16"/>
  <c r="A18" i="16"/>
  <c r="D11" i="4"/>
  <c r="E11" i="4"/>
  <c r="E9" i="16"/>
  <c r="E10" i="16"/>
  <c r="E11" i="16"/>
  <c r="E12" i="16"/>
  <c r="E13" i="16"/>
  <c r="A13" i="16"/>
  <c r="D10" i="4"/>
  <c r="E10" i="4"/>
  <c r="E4" i="16"/>
  <c r="E5" i="16"/>
  <c r="E6" i="16"/>
  <c r="E7" i="16"/>
  <c r="E8" i="16"/>
  <c r="A8" i="16"/>
  <c r="D9" i="4"/>
  <c r="E9" i="4"/>
  <c r="E44" i="15"/>
  <c r="E45" i="15"/>
  <c r="E46" i="15"/>
  <c r="E47" i="15"/>
  <c r="E48" i="15"/>
  <c r="A48" i="15"/>
  <c r="D17" i="6"/>
  <c r="E17" i="6"/>
  <c r="E39" i="15"/>
  <c r="E40" i="15"/>
  <c r="E41" i="15"/>
  <c r="E42" i="15"/>
  <c r="E43" i="15"/>
  <c r="A43" i="15"/>
  <c r="D16" i="6"/>
  <c r="E16" i="6"/>
  <c r="E15" i="6"/>
  <c r="E29" i="15"/>
  <c r="E30" i="15"/>
  <c r="E31" i="15"/>
  <c r="E32" i="15"/>
  <c r="E33" i="15"/>
  <c r="A33" i="15"/>
  <c r="D14" i="6"/>
  <c r="E14" i="6"/>
  <c r="E24" i="15"/>
  <c r="E25" i="15"/>
  <c r="E26" i="15"/>
  <c r="E27" i="15"/>
  <c r="E28" i="15"/>
  <c r="A28" i="15"/>
  <c r="D13" i="6"/>
  <c r="E13" i="6"/>
  <c r="E19" i="15"/>
  <c r="E20" i="15"/>
  <c r="E21" i="15"/>
  <c r="E22" i="15"/>
  <c r="E23" i="15"/>
  <c r="A23" i="15"/>
  <c r="D12" i="6"/>
  <c r="E12" i="6"/>
  <c r="E14" i="15"/>
  <c r="E15" i="15"/>
  <c r="E16" i="15"/>
  <c r="E17" i="15"/>
  <c r="E18" i="15"/>
  <c r="A18" i="15"/>
  <c r="D11" i="6"/>
  <c r="E11" i="6"/>
  <c r="E9" i="15"/>
  <c r="E10" i="15"/>
  <c r="E11" i="15"/>
  <c r="E12" i="15"/>
  <c r="E13" i="15"/>
  <c r="A13" i="15"/>
  <c r="D10" i="6"/>
  <c r="E10" i="6"/>
  <c r="E4" i="15"/>
  <c r="E5" i="15"/>
  <c r="E6" i="15"/>
  <c r="E7" i="15"/>
  <c r="E8" i="15"/>
  <c r="A8" i="15"/>
  <c r="D9" i="6"/>
  <c r="E9" i="6"/>
  <c r="E123" i="14"/>
  <c r="E124" i="14"/>
  <c r="E125" i="14"/>
  <c r="E126" i="14"/>
  <c r="E127" i="14"/>
  <c r="A127" i="14"/>
  <c r="D36" i="5"/>
  <c r="E36" i="5"/>
  <c r="E118" i="14"/>
  <c r="E119" i="14"/>
  <c r="E120" i="14"/>
  <c r="E121" i="14"/>
  <c r="E122" i="14"/>
  <c r="A122" i="14"/>
  <c r="D35" i="5"/>
  <c r="E35" i="5"/>
  <c r="E113" i="14"/>
  <c r="E114" i="14"/>
  <c r="E115" i="14"/>
  <c r="E116" i="14"/>
  <c r="E117" i="14"/>
  <c r="A117" i="14"/>
  <c r="D34" i="5"/>
  <c r="E34" i="5"/>
  <c r="E108" i="14"/>
  <c r="E109" i="14"/>
  <c r="E110" i="14"/>
  <c r="E111" i="14"/>
  <c r="E112" i="14"/>
  <c r="A112" i="14"/>
  <c r="D33" i="5"/>
  <c r="E33" i="5"/>
  <c r="E103" i="14"/>
  <c r="E104" i="14"/>
  <c r="E105" i="14"/>
  <c r="E106" i="14"/>
  <c r="E107" i="14"/>
  <c r="A107" i="14"/>
  <c r="D32" i="5"/>
  <c r="E32" i="5"/>
  <c r="E98" i="14"/>
  <c r="E99" i="14"/>
  <c r="E100" i="14"/>
  <c r="E101" i="14"/>
  <c r="E102" i="14"/>
  <c r="A102" i="14"/>
  <c r="D31" i="5"/>
  <c r="E31" i="5"/>
  <c r="E91" i="14"/>
  <c r="E92" i="14"/>
  <c r="E93" i="14"/>
  <c r="E94" i="14"/>
  <c r="E95" i="14"/>
  <c r="A95" i="14"/>
  <c r="D28" i="5"/>
  <c r="E28" i="5"/>
  <c r="E86" i="14"/>
  <c r="E87" i="14"/>
  <c r="E88" i="14"/>
  <c r="E89" i="14"/>
  <c r="E90" i="14"/>
  <c r="A90" i="14"/>
  <c r="D27" i="5"/>
  <c r="E27" i="5"/>
  <c r="E81" i="14"/>
  <c r="E82" i="14"/>
  <c r="E83" i="14"/>
  <c r="E84" i="14"/>
  <c r="E85" i="14"/>
  <c r="A85" i="14"/>
  <c r="D26" i="5"/>
  <c r="E26" i="5"/>
  <c r="E76" i="14"/>
  <c r="E77" i="14"/>
  <c r="E78" i="14"/>
  <c r="E79" i="14"/>
  <c r="E80" i="14"/>
  <c r="A80" i="14"/>
  <c r="D25" i="5"/>
  <c r="E25" i="5"/>
  <c r="E71" i="14"/>
  <c r="E72" i="14"/>
  <c r="E73" i="14"/>
  <c r="E74" i="14"/>
  <c r="E75" i="14"/>
  <c r="A75" i="14"/>
  <c r="D24" i="5"/>
  <c r="E24" i="5"/>
  <c r="E66" i="14"/>
  <c r="E67" i="14"/>
  <c r="E68" i="14"/>
  <c r="E69" i="14"/>
  <c r="E70" i="14"/>
  <c r="A70" i="14"/>
  <c r="D23" i="5"/>
  <c r="E23" i="5"/>
  <c r="E61" i="14"/>
  <c r="E62" i="14"/>
  <c r="E63" i="14"/>
  <c r="E64" i="14"/>
  <c r="E65" i="14"/>
  <c r="A65" i="14"/>
  <c r="D22" i="5"/>
  <c r="E22" i="5"/>
  <c r="E56" i="14"/>
  <c r="E57" i="14"/>
  <c r="E58" i="14"/>
  <c r="E59" i="14"/>
  <c r="E60" i="14"/>
  <c r="A60" i="14"/>
  <c r="D21" i="5"/>
  <c r="E21" i="5"/>
  <c r="E51" i="14"/>
  <c r="E52" i="14"/>
  <c r="E53" i="14"/>
  <c r="E54" i="14"/>
  <c r="E55" i="14"/>
  <c r="A55" i="14"/>
  <c r="D20" i="5"/>
  <c r="E20" i="5"/>
  <c r="K3" i="20"/>
  <c r="C17" i="5"/>
  <c r="E44" i="14"/>
  <c r="E45" i="14"/>
  <c r="E46" i="14"/>
  <c r="E47" i="14"/>
  <c r="E48" i="14"/>
  <c r="A48" i="14"/>
  <c r="D17" i="5"/>
  <c r="E17" i="5"/>
  <c r="J3" i="20"/>
  <c r="C16" i="5"/>
  <c r="E39" i="14"/>
  <c r="E40" i="14"/>
  <c r="E41" i="14"/>
  <c r="E42" i="14"/>
  <c r="E43" i="14"/>
  <c r="A43" i="14"/>
  <c r="D16" i="5"/>
  <c r="E16" i="5"/>
  <c r="I3" i="20"/>
  <c r="C15" i="5"/>
  <c r="E15" i="5"/>
  <c r="H3" i="20"/>
  <c r="C14" i="5"/>
  <c r="E29" i="14"/>
  <c r="E30" i="14"/>
  <c r="E31" i="14"/>
  <c r="E32" i="14"/>
  <c r="E33" i="14"/>
  <c r="A33" i="14"/>
  <c r="D14" i="5"/>
  <c r="E14" i="5"/>
  <c r="G3" i="20"/>
  <c r="C13" i="5"/>
  <c r="E24" i="14"/>
  <c r="E25" i="14"/>
  <c r="E26" i="14"/>
  <c r="E27" i="14"/>
  <c r="E28" i="14"/>
  <c r="A28" i="14"/>
  <c r="D13" i="5"/>
  <c r="E13" i="5"/>
  <c r="F3" i="20"/>
  <c r="C12" i="5"/>
  <c r="E19" i="14"/>
  <c r="E20" i="14"/>
  <c r="E21" i="14"/>
  <c r="E22" i="14"/>
  <c r="E23" i="14"/>
  <c r="A23" i="14"/>
  <c r="D12" i="5"/>
  <c r="E12" i="5"/>
  <c r="E3" i="20"/>
  <c r="C11" i="5"/>
  <c r="E14" i="14"/>
  <c r="E15" i="14"/>
  <c r="E16" i="14"/>
  <c r="E17" i="14"/>
  <c r="E18" i="14"/>
  <c r="A18" i="14"/>
  <c r="D11" i="5"/>
  <c r="E11" i="5"/>
  <c r="D3" i="20"/>
  <c r="C10" i="5"/>
  <c r="E9" i="14"/>
  <c r="E10" i="14"/>
  <c r="E11" i="14"/>
  <c r="E12" i="14"/>
  <c r="E13" i="14"/>
  <c r="A13" i="14"/>
  <c r="D10" i="5"/>
  <c r="E10" i="5"/>
  <c r="C3" i="20"/>
  <c r="C9" i="5"/>
  <c r="E4" i="14"/>
  <c r="E5" i="14"/>
  <c r="E6" i="14"/>
  <c r="E7" i="14"/>
  <c r="E8" i="14"/>
  <c r="A8" i="14"/>
  <c r="D9" i="5"/>
  <c r="E9" i="5"/>
  <c r="A1" i="20"/>
  <c r="A1" i="19"/>
  <c r="Z3" i="19"/>
  <c r="C36" i="1"/>
  <c r="Y3" i="19"/>
  <c r="C35" i="1"/>
  <c r="X3" i="19"/>
  <c r="C34" i="1"/>
  <c r="W3" i="19"/>
  <c r="C33" i="1"/>
  <c r="V3" i="19"/>
  <c r="C32" i="1"/>
  <c r="U3" i="19"/>
  <c r="C31" i="1"/>
  <c r="T3" i="19"/>
  <c r="C28" i="1"/>
  <c r="S3" i="19"/>
  <c r="C27" i="1"/>
  <c r="R3" i="19"/>
  <c r="C26" i="1"/>
  <c r="Q3" i="19"/>
  <c r="C25" i="1"/>
  <c r="P3" i="19"/>
  <c r="C24" i="1"/>
  <c r="O3" i="19"/>
  <c r="C23" i="1"/>
  <c r="N3" i="19"/>
  <c r="C22" i="1"/>
  <c r="M3" i="19"/>
  <c r="C21" i="1"/>
  <c r="L3" i="19"/>
  <c r="C20" i="1"/>
  <c r="K3" i="19"/>
  <c r="C17" i="1"/>
  <c r="J3" i="19"/>
  <c r="C16" i="1"/>
  <c r="I3" i="19"/>
  <c r="C15" i="1"/>
  <c r="H3" i="19"/>
  <c r="C14" i="1"/>
  <c r="G3" i="19"/>
  <c r="C13" i="1"/>
  <c r="F3" i="19"/>
  <c r="C12" i="1"/>
  <c r="E3" i="19"/>
  <c r="C11" i="1"/>
  <c r="D3" i="19"/>
  <c r="C10" i="1"/>
  <c r="C3" i="19"/>
  <c r="C9" i="1"/>
  <c r="B3" i="11"/>
  <c r="Q3" i="8"/>
  <c r="B3" i="10"/>
  <c r="N3" i="8"/>
  <c r="F127" i="18"/>
  <c r="F122" i="18"/>
  <c r="F117" i="18"/>
  <c r="F112" i="18"/>
  <c r="F107" i="18"/>
  <c r="F102" i="18"/>
  <c r="F95" i="18"/>
  <c r="F90" i="18"/>
  <c r="F85" i="18"/>
  <c r="F80" i="18"/>
  <c r="F75" i="18"/>
  <c r="F70" i="18"/>
  <c r="F65" i="18"/>
  <c r="F60" i="18"/>
  <c r="F55" i="18"/>
  <c r="F48" i="18"/>
  <c r="F43" i="18"/>
  <c r="F38" i="18"/>
  <c r="F33" i="18"/>
  <c r="F28" i="18"/>
  <c r="F23" i="18"/>
  <c r="F18" i="18"/>
  <c r="F13" i="18"/>
  <c r="F8" i="18"/>
  <c r="F127" i="17"/>
  <c r="F122" i="17"/>
  <c r="F117" i="17"/>
  <c r="F112" i="17"/>
  <c r="F107" i="17"/>
  <c r="F102" i="17"/>
  <c r="F95" i="17"/>
  <c r="F90" i="17"/>
  <c r="F85" i="17"/>
  <c r="F80" i="17"/>
  <c r="F75" i="17"/>
  <c r="F70" i="17"/>
  <c r="F65" i="17"/>
  <c r="F60" i="17"/>
  <c r="F55" i="17"/>
  <c r="F48" i="17"/>
  <c r="F43" i="17"/>
  <c r="F38" i="17"/>
  <c r="F33" i="17"/>
  <c r="F28" i="17"/>
  <c r="F23" i="17"/>
  <c r="F18" i="17"/>
  <c r="F13" i="17"/>
  <c r="F8" i="17"/>
  <c r="F127" i="16"/>
  <c r="F122" i="16"/>
  <c r="F117" i="16"/>
  <c r="F112" i="16"/>
  <c r="F107" i="16"/>
  <c r="F102" i="16"/>
  <c r="F95" i="16"/>
  <c r="F90" i="16"/>
  <c r="F85" i="16"/>
  <c r="F80" i="16"/>
  <c r="F75" i="16"/>
  <c r="F70" i="16"/>
  <c r="F65" i="16"/>
  <c r="F60" i="16"/>
  <c r="F55" i="16"/>
  <c r="F48" i="16"/>
  <c r="F43" i="16"/>
  <c r="F38" i="16"/>
  <c r="F33" i="16"/>
  <c r="F28" i="16"/>
  <c r="F23" i="16"/>
  <c r="F18" i="16"/>
  <c r="F13" i="16"/>
  <c r="F8" i="16"/>
  <c r="F127" i="15"/>
  <c r="F122" i="15"/>
  <c r="F117" i="15"/>
  <c r="F112" i="15"/>
  <c r="F107" i="15"/>
  <c r="F102" i="15"/>
  <c r="F95" i="15"/>
  <c r="F90" i="15"/>
  <c r="F85" i="15"/>
  <c r="F80" i="15"/>
  <c r="F75" i="15"/>
  <c r="F70" i="15"/>
  <c r="F65" i="15"/>
  <c r="F60" i="15"/>
  <c r="F55" i="15"/>
  <c r="F48" i="15"/>
  <c r="F43" i="15"/>
  <c r="F38" i="15"/>
  <c r="F33" i="15"/>
  <c r="F28" i="15"/>
  <c r="F23" i="15"/>
  <c r="F18" i="15"/>
  <c r="F13" i="15"/>
  <c r="F8" i="15"/>
  <c r="F127" i="14"/>
  <c r="F122" i="14"/>
  <c r="F117" i="14"/>
  <c r="F112" i="14"/>
  <c r="F107" i="14"/>
  <c r="F102" i="14"/>
  <c r="F95" i="14"/>
  <c r="F90" i="14"/>
  <c r="F85" i="14"/>
  <c r="F80" i="14"/>
  <c r="F75" i="14"/>
  <c r="F70" i="14"/>
  <c r="F65" i="14"/>
  <c r="F60" i="14"/>
  <c r="F55" i="14"/>
  <c r="F48" i="14"/>
  <c r="F43" i="14"/>
  <c r="F38" i="14"/>
  <c r="F33" i="14"/>
  <c r="F28" i="14"/>
  <c r="F23" i="14"/>
  <c r="F18" i="14"/>
  <c r="F13" i="14"/>
  <c r="F8" i="14"/>
  <c r="G31" i="11"/>
  <c r="G32" i="11"/>
  <c r="G33" i="11"/>
  <c r="G30" i="11"/>
  <c r="G34" i="11"/>
  <c r="G35" i="11"/>
  <c r="H30" i="11"/>
  <c r="G20" i="11"/>
  <c r="G21" i="11"/>
  <c r="G22" i="11"/>
  <c r="G19" i="11"/>
  <c r="G23" i="11"/>
  <c r="G24" i="11"/>
  <c r="H19" i="11"/>
  <c r="G8" i="11"/>
  <c r="G9" i="11"/>
  <c r="G10" i="11"/>
  <c r="G11" i="11"/>
  <c r="G13" i="11"/>
  <c r="G12" i="11"/>
  <c r="H8" i="11"/>
  <c r="G31" i="10"/>
  <c r="G32" i="10"/>
  <c r="G33" i="10"/>
  <c r="G30" i="10"/>
  <c r="G34" i="10"/>
  <c r="G35" i="10"/>
  <c r="H30" i="10"/>
  <c r="G20" i="10"/>
  <c r="G21" i="10"/>
  <c r="G22" i="10"/>
  <c r="G19" i="10"/>
  <c r="G23" i="10"/>
  <c r="G24" i="10"/>
  <c r="H19" i="10"/>
  <c r="G8" i="10"/>
  <c r="G9" i="10"/>
  <c r="G10" i="10"/>
  <c r="G11" i="10"/>
  <c r="G13" i="10"/>
  <c r="G12" i="10"/>
  <c r="H8" i="10"/>
  <c r="G31" i="4"/>
  <c r="G32" i="4"/>
  <c r="G33" i="4"/>
  <c r="G30" i="4"/>
  <c r="G34" i="4"/>
  <c r="G35" i="4"/>
  <c r="H30" i="4"/>
  <c r="G20" i="4"/>
  <c r="G21" i="4"/>
  <c r="G22" i="4"/>
  <c r="G19" i="4"/>
  <c r="G23" i="4"/>
  <c r="G24" i="4"/>
  <c r="H19" i="4"/>
  <c r="G8" i="4"/>
  <c r="G9" i="4"/>
  <c r="G10" i="4"/>
  <c r="G11" i="4"/>
  <c r="G13" i="4"/>
  <c r="G12" i="4"/>
  <c r="H8" i="4"/>
  <c r="G31" i="6"/>
  <c r="G32" i="6"/>
  <c r="G33" i="6"/>
  <c r="G30" i="6"/>
  <c r="G34" i="6"/>
  <c r="G35" i="6"/>
  <c r="H30" i="6"/>
  <c r="G20" i="6"/>
  <c r="G21" i="6"/>
  <c r="G22" i="6"/>
  <c r="G19" i="6"/>
  <c r="G23" i="6"/>
  <c r="G24" i="6"/>
  <c r="H19" i="6"/>
  <c r="G8" i="6"/>
  <c r="G9" i="6"/>
  <c r="G10" i="6"/>
  <c r="G11" i="6"/>
  <c r="G13" i="6"/>
  <c r="G12" i="6"/>
  <c r="H8" i="6"/>
  <c r="G31" i="5"/>
  <c r="G32" i="5"/>
  <c r="G33" i="5"/>
  <c r="G30" i="5"/>
  <c r="G34" i="5"/>
  <c r="G35" i="5"/>
  <c r="H30" i="5"/>
  <c r="G20" i="5"/>
  <c r="G21" i="5"/>
  <c r="G22" i="5"/>
  <c r="G19" i="5"/>
  <c r="G23" i="5"/>
  <c r="G24" i="5"/>
  <c r="H19" i="5"/>
  <c r="G8" i="5"/>
  <c r="G9" i="5"/>
  <c r="G10" i="5"/>
  <c r="G11" i="5"/>
  <c r="G13" i="5"/>
  <c r="G12" i="5"/>
  <c r="H8" i="5"/>
  <c r="E98" i="12"/>
  <c r="E99" i="12"/>
  <c r="E100" i="12"/>
  <c r="E101" i="12"/>
  <c r="E102" i="12"/>
  <c r="A102" i="12"/>
  <c r="D31" i="1"/>
  <c r="E31" i="1"/>
  <c r="E103" i="12"/>
  <c r="E104" i="12"/>
  <c r="E105" i="12"/>
  <c r="E106" i="12"/>
  <c r="E107" i="12"/>
  <c r="A107" i="12"/>
  <c r="D32" i="1"/>
  <c r="E32" i="1"/>
  <c r="E108" i="12"/>
  <c r="E109" i="12"/>
  <c r="E110" i="12"/>
  <c r="E111" i="12"/>
  <c r="E112" i="12"/>
  <c r="A112" i="12"/>
  <c r="D33" i="1"/>
  <c r="E33" i="1"/>
  <c r="E113" i="12"/>
  <c r="E114" i="12"/>
  <c r="E115" i="12"/>
  <c r="E116" i="12"/>
  <c r="E117" i="12"/>
  <c r="A117" i="12"/>
  <c r="D34" i="1"/>
  <c r="E34" i="1"/>
  <c r="E118" i="12"/>
  <c r="E119" i="12"/>
  <c r="E120" i="12"/>
  <c r="E121" i="12"/>
  <c r="E122" i="12"/>
  <c r="A122" i="12"/>
  <c r="D35" i="1"/>
  <c r="E35" i="1"/>
  <c r="E36" i="1"/>
  <c r="G30" i="1"/>
  <c r="G31" i="1"/>
  <c r="G32" i="1"/>
  <c r="G33" i="1"/>
  <c r="G34" i="1"/>
  <c r="H30" i="1"/>
  <c r="E51" i="12"/>
  <c r="E52" i="12"/>
  <c r="E53" i="12"/>
  <c r="E54" i="12"/>
  <c r="E55" i="12"/>
  <c r="A55" i="12"/>
  <c r="D20" i="1"/>
  <c r="E20" i="1"/>
  <c r="E56" i="12"/>
  <c r="E57" i="12"/>
  <c r="E58" i="12"/>
  <c r="E59" i="12"/>
  <c r="E60" i="12"/>
  <c r="A60" i="12"/>
  <c r="D21" i="1"/>
  <c r="E21" i="1"/>
  <c r="E61" i="12"/>
  <c r="E62" i="12"/>
  <c r="E63" i="12"/>
  <c r="E64" i="12"/>
  <c r="E65" i="12"/>
  <c r="A65" i="12"/>
  <c r="D22" i="1"/>
  <c r="E22" i="1"/>
  <c r="E66" i="12"/>
  <c r="E67" i="12"/>
  <c r="E68" i="12"/>
  <c r="E69" i="12"/>
  <c r="E70" i="12"/>
  <c r="A70" i="12"/>
  <c r="D23" i="1"/>
  <c r="E23" i="1"/>
  <c r="E71" i="12"/>
  <c r="E72" i="12"/>
  <c r="E73" i="12"/>
  <c r="E74" i="12"/>
  <c r="E75" i="12"/>
  <c r="A75" i="12"/>
  <c r="D24" i="1"/>
  <c r="E24" i="1"/>
  <c r="E76" i="12"/>
  <c r="E77" i="12"/>
  <c r="E78" i="12"/>
  <c r="E79" i="12"/>
  <c r="E80" i="12"/>
  <c r="A80" i="12"/>
  <c r="D25" i="1"/>
  <c r="E25" i="1"/>
  <c r="E81" i="12"/>
  <c r="E82" i="12"/>
  <c r="E83" i="12"/>
  <c r="E84" i="12"/>
  <c r="E85" i="12"/>
  <c r="A85" i="12"/>
  <c r="D26" i="1"/>
  <c r="E26" i="1"/>
  <c r="E86" i="12"/>
  <c r="E87" i="12"/>
  <c r="E88" i="12"/>
  <c r="E89" i="12"/>
  <c r="E90" i="12"/>
  <c r="A90" i="12"/>
  <c r="D27" i="1"/>
  <c r="E27" i="1"/>
  <c r="E91" i="12"/>
  <c r="E92" i="12"/>
  <c r="E93" i="12"/>
  <c r="E94" i="12"/>
  <c r="E95" i="12"/>
  <c r="A95" i="12"/>
  <c r="D28" i="1"/>
  <c r="E28" i="1"/>
  <c r="G19" i="1"/>
  <c r="G20" i="1"/>
  <c r="G21" i="1"/>
  <c r="G22" i="1"/>
  <c r="G23" i="1"/>
  <c r="H19" i="1"/>
  <c r="F95" i="12"/>
  <c r="F90" i="12"/>
  <c r="F85" i="12"/>
  <c r="F80" i="12"/>
  <c r="F75" i="12"/>
  <c r="F70" i="12"/>
  <c r="F65" i="12"/>
  <c r="F60" i="12"/>
  <c r="F55" i="12"/>
  <c r="F127" i="12"/>
  <c r="F122" i="12"/>
  <c r="F117" i="12"/>
  <c r="F112" i="12"/>
  <c r="F107" i="12"/>
  <c r="F102" i="12"/>
  <c r="E44" i="12"/>
  <c r="E45" i="12"/>
  <c r="E46" i="12"/>
  <c r="E47" i="12"/>
  <c r="F48" i="12"/>
  <c r="E39" i="12"/>
  <c r="E40" i="12"/>
  <c r="E41" i="12"/>
  <c r="E42" i="12"/>
  <c r="F43" i="12"/>
  <c r="F38" i="12"/>
  <c r="E29" i="12"/>
  <c r="E30" i="12"/>
  <c r="E31" i="12"/>
  <c r="E32" i="12"/>
  <c r="F33" i="12"/>
  <c r="E24" i="12"/>
  <c r="E25" i="12"/>
  <c r="E26" i="12"/>
  <c r="E27" i="12"/>
  <c r="F28" i="12"/>
  <c r="E19" i="12"/>
  <c r="E20" i="12"/>
  <c r="E21" i="12"/>
  <c r="E22" i="12"/>
  <c r="F23" i="12"/>
  <c r="E14" i="12"/>
  <c r="E15" i="12"/>
  <c r="E16" i="12"/>
  <c r="E17" i="12"/>
  <c r="F18" i="12"/>
  <c r="E9" i="12"/>
  <c r="E10" i="12"/>
  <c r="E11" i="12"/>
  <c r="E12" i="12"/>
  <c r="F13" i="12"/>
  <c r="E18" i="12"/>
  <c r="A18" i="12"/>
  <c r="D11" i="1"/>
  <c r="E11" i="1"/>
  <c r="E23" i="12"/>
  <c r="A23" i="12"/>
  <c r="D12" i="1"/>
  <c r="E12" i="1"/>
  <c r="E28" i="12"/>
  <c r="A28" i="12"/>
  <c r="D13" i="1"/>
  <c r="E13" i="1"/>
  <c r="E33" i="12"/>
  <c r="A33" i="12"/>
  <c r="D14" i="1"/>
  <c r="E14" i="1"/>
  <c r="E15" i="1"/>
  <c r="E43" i="12"/>
  <c r="A43" i="12"/>
  <c r="D16" i="1"/>
  <c r="E16" i="1"/>
  <c r="E48" i="12"/>
  <c r="A48" i="12"/>
  <c r="D17" i="1"/>
  <c r="E17" i="1"/>
  <c r="E4" i="12"/>
  <c r="E5" i="12"/>
  <c r="E6" i="12"/>
  <c r="E7" i="12"/>
  <c r="E8" i="12"/>
  <c r="A8" i="12"/>
  <c r="D9" i="1"/>
  <c r="E9" i="1"/>
  <c r="E13" i="12"/>
  <c r="A13" i="12"/>
  <c r="D10" i="1"/>
  <c r="E10" i="1"/>
  <c r="G8" i="1"/>
  <c r="G9" i="1"/>
  <c r="G10" i="1"/>
  <c r="G11" i="1"/>
  <c r="G13" i="1"/>
  <c r="E8" i="1"/>
  <c r="F8" i="12"/>
  <c r="G35" i="1"/>
  <c r="G24" i="1"/>
  <c r="G12" i="1"/>
  <c r="H8" i="1"/>
  <c r="B4" i="6"/>
  <c r="B5" i="6"/>
  <c r="B3" i="6"/>
  <c r="B4" i="4"/>
  <c r="B5" i="4"/>
  <c r="B3" i="4"/>
  <c r="B4" i="10"/>
  <c r="B5" i="10"/>
  <c r="B4" i="11"/>
  <c r="B5" i="11"/>
  <c r="B4" i="5"/>
  <c r="B5" i="5"/>
  <c r="B3" i="5"/>
  <c r="B1" i="18"/>
  <c r="B1" i="17"/>
  <c r="B1" i="16"/>
  <c r="B1" i="15"/>
  <c r="B1" i="14"/>
  <c r="B1" i="12"/>
  <c r="B4" i="1"/>
  <c r="B5" i="1"/>
  <c r="B3" i="1"/>
  <c r="E19" i="5"/>
  <c r="E8" i="5"/>
  <c r="E30" i="5"/>
  <c r="B6" i="5"/>
  <c r="G3" i="8"/>
  <c r="E19" i="1"/>
  <c r="E30" i="1"/>
  <c r="B6" i="1"/>
  <c r="D3" i="8"/>
  <c r="E8" i="6"/>
  <c r="E19" i="6"/>
  <c r="E30" i="6"/>
  <c r="B6" i="6"/>
  <c r="J3" i="8"/>
  <c r="E8" i="4"/>
  <c r="E19" i="4"/>
  <c r="E30" i="4"/>
  <c r="B6" i="4"/>
  <c r="M3" i="8"/>
  <c r="E3" i="8"/>
  <c r="H3" i="8"/>
  <c r="K3" i="8"/>
  <c r="U3" i="8"/>
  <c r="V3" i="8"/>
  <c r="W3" i="8"/>
  <c r="X3" i="8"/>
  <c r="Y3" i="8"/>
  <c r="T3" i="8"/>
  <c r="Z3" i="8"/>
  <c r="D27" i="8"/>
  <c r="G27" i="8"/>
  <c r="J27" i="8"/>
  <c r="M27" i="8"/>
  <c r="U27" i="8"/>
  <c r="V27" i="8"/>
  <c r="W27" i="8"/>
  <c r="X27" i="8"/>
  <c r="Y27" i="8"/>
  <c r="Z27" i="8"/>
  <c r="T27" i="8"/>
  <c r="D16" i="8"/>
  <c r="G16" i="8"/>
  <c r="J16" i="8"/>
  <c r="M16" i="8"/>
  <c r="U16" i="8"/>
  <c r="V16" i="8"/>
  <c r="W16" i="8"/>
  <c r="X16" i="8"/>
  <c r="Y16" i="8"/>
  <c r="Z16" i="8"/>
  <c r="T16" i="8"/>
  <c r="D33" i="8"/>
  <c r="E33" i="8"/>
  <c r="F33" i="8"/>
  <c r="G33" i="8"/>
  <c r="H33" i="8"/>
  <c r="I33" i="8"/>
  <c r="J33" i="8"/>
  <c r="K33" i="8"/>
  <c r="L33" i="8"/>
  <c r="M33" i="8"/>
  <c r="U33" i="8"/>
  <c r="V33" i="8"/>
  <c r="W33" i="8"/>
  <c r="X33" i="8"/>
  <c r="Y33" i="8"/>
  <c r="Z33" i="8"/>
  <c r="T33" i="8"/>
  <c r="D32" i="8"/>
  <c r="E32" i="8"/>
  <c r="F32" i="8"/>
  <c r="G32" i="8"/>
  <c r="H32" i="8"/>
  <c r="I32" i="8"/>
  <c r="J32" i="8"/>
  <c r="K32" i="8"/>
  <c r="L32" i="8"/>
  <c r="M32" i="8"/>
  <c r="U32" i="8"/>
  <c r="V32" i="8"/>
  <c r="W32" i="8"/>
  <c r="X32" i="8"/>
  <c r="Y32" i="8"/>
  <c r="Z32" i="8"/>
  <c r="T32" i="8"/>
  <c r="D31" i="8"/>
  <c r="E31" i="8"/>
  <c r="F31" i="8"/>
  <c r="G31" i="8"/>
  <c r="H31" i="8"/>
  <c r="I31" i="8"/>
  <c r="J31" i="8"/>
  <c r="K31" i="8"/>
  <c r="L31" i="8"/>
  <c r="M31" i="8"/>
  <c r="U31" i="8"/>
  <c r="V31" i="8"/>
  <c r="W31" i="8"/>
  <c r="X31" i="8"/>
  <c r="Y31" i="8"/>
  <c r="Z31" i="8"/>
  <c r="T31" i="8"/>
  <c r="D30" i="8"/>
  <c r="E30" i="8"/>
  <c r="F30" i="8"/>
  <c r="G30" i="8"/>
  <c r="H30" i="8"/>
  <c r="I30" i="8"/>
  <c r="J30" i="8"/>
  <c r="K30" i="8"/>
  <c r="L30" i="8"/>
  <c r="M30" i="8"/>
  <c r="U30" i="8"/>
  <c r="V30" i="8"/>
  <c r="W30" i="8"/>
  <c r="X30" i="8"/>
  <c r="Y30" i="8"/>
  <c r="Z30" i="8"/>
  <c r="T30" i="8"/>
  <c r="D29" i="8"/>
  <c r="E29" i="8"/>
  <c r="F29" i="8"/>
  <c r="G29" i="8"/>
  <c r="H29" i="8"/>
  <c r="I29" i="8"/>
  <c r="J29" i="8"/>
  <c r="K29" i="8"/>
  <c r="L29" i="8"/>
  <c r="M29" i="8"/>
  <c r="U29" i="8"/>
  <c r="V29" i="8"/>
  <c r="W29" i="8"/>
  <c r="X29" i="8"/>
  <c r="Y29" i="8"/>
  <c r="Z29" i="8"/>
  <c r="T29" i="8"/>
  <c r="D28" i="8"/>
  <c r="E28" i="8"/>
  <c r="F28" i="8"/>
  <c r="G28" i="8"/>
  <c r="H28" i="8"/>
  <c r="I28" i="8"/>
  <c r="J28" i="8"/>
  <c r="K28" i="8"/>
  <c r="L28" i="8"/>
  <c r="M28" i="8"/>
  <c r="U28" i="8"/>
  <c r="V28" i="8"/>
  <c r="W28" i="8"/>
  <c r="X28" i="8"/>
  <c r="Y28" i="8"/>
  <c r="Z28" i="8"/>
  <c r="T28" i="8"/>
  <c r="D25" i="8"/>
  <c r="E25" i="8"/>
  <c r="F25" i="8"/>
  <c r="G25" i="8"/>
  <c r="H25" i="8"/>
  <c r="I25" i="8"/>
  <c r="J25" i="8"/>
  <c r="K25" i="8"/>
  <c r="L25" i="8"/>
  <c r="M25" i="8"/>
  <c r="U25" i="8"/>
  <c r="V25" i="8"/>
  <c r="W25" i="8"/>
  <c r="X25" i="8"/>
  <c r="Y25" i="8"/>
  <c r="Z25" i="8"/>
  <c r="T25" i="8"/>
  <c r="D24" i="8"/>
  <c r="E24" i="8"/>
  <c r="F24" i="8"/>
  <c r="G24" i="8"/>
  <c r="H24" i="8"/>
  <c r="I24" i="8"/>
  <c r="J24" i="8"/>
  <c r="K24" i="8"/>
  <c r="L24" i="8"/>
  <c r="M24" i="8"/>
  <c r="U24" i="8"/>
  <c r="V24" i="8"/>
  <c r="W24" i="8"/>
  <c r="X24" i="8"/>
  <c r="Y24" i="8"/>
  <c r="Z24" i="8"/>
  <c r="T24" i="8"/>
  <c r="D23" i="8"/>
  <c r="E23" i="8"/>
  <c r="F23" i="8"/>
  <c r="G23" i="8"/>
  <c r="H23" i="8"/>
  <c r="I23" i="8"/>
  <c r="J23" i="8"/>
  <c r="K23" i="8"/>
  <c r="L23" i="8"/>
  <c r="M23" i="8"/>
  <c r="U23" i="8"/>
  <c r="V23" i="8"/>
  <c r="W23" i="8"/>
  <c r="X23" i="8"/>
  <c r="Y23" i="8"/>
  <c r="Z23" i="8"/>
  <c r="T23" i="8"/>
  <c r="D22" i="8"/>
  <c r="E22" i="8"/>
  <c r="F22" i="8"/>
  <c r="G22" i="8"/>
  <c r="H22" i="8"/>
  <c r="I22" i="8"/>
  <c r="J22" i="8"/>
  <c r="K22" i="8"/>
  <c r="L22" i="8"/>
  <c r="M22" i="8"/>
  <c r="U22" i="8"/>
  <c r="V22" i="8"/>
  <c r="W22" i="8"/>
  <c r="X22" i="8"/>
  <c r="Y22" i="8"/>
  <c r="Z22" i="8"/>
  <c r="T22" i="8"/>
  <c r="D21" i="8"/>
  <c r="E21" i="8"/>
  <c r="F21" i="8"/>
  <c r="G21" i="8"/>
  <c r="H21" i="8"/>
  <c r="I21" i="8"/>
  <c r="J21" i="8"/>
  <c r="K21" i="8"/>
  <c r="L21" i="8"/>
  <c r="M21" i="8"/>
  <c r="U21" i="8"/>
  <c r="V21" i="8"/>
  <c r="W21" i="8"/>
  <c r="X21" i="8"/>
  <c r="Y21" i="8"/>
  <c r="Z21" i="8"/>
  <c r="T21" i="8"/>
  <c r="D20" i="8"/>
  <c r="E20" i="8"/>
  <c r="F20" i="8"/>
  <c r="G20" i="8"/>
  <c r="H20" i="8"/>
  <c r="I20" i="8"/>
  <c r="J20" i="8"/>
  <c r="K20" i="8"/>
  <c r="L20" i="8"/>
  <c r="M20" i="8"/>
  <c r="U20" i="8"/>
  <c r="V20" i="8"/>
  <c r="W20" i="8"/>
  <c r="X20" i="8"/>
  <c r="Y20" i="8"/>
  <c r="Z20" i="8"/>
  <c r="T20" i="8"/>
  <c r="D19" i="8"/>
  <c r="E19" i="8"/>
  <c r="F19" i="8"/>
  <c r="G19" i="8"/>
  <c r="H19" i="8"/>
  <c r="I19" i="8"/>
  <c r="J19" i="8"/>
  <c r="K19" i="8"/>
  <c r="L19" i="8"/>
  <c r="M19" i="8"/>
  <c r="U19" i="8"/>
  <c r="V19" i="8"/>
  <c r="W19" i="8"/>
  <c r="X19" i="8"/>
  <c r="Y19" i="8"/>
  <c r="Z19" i="8"/>
  <c r="T19" i="8"/>
  <c r="D18" i="8"/>
  <c r="E18" i="8"/>
  <c r="F18" i="8"/>
  <c r="G18" i="8"/>
  <c r="H18" i="8"/>
  <c r="I18" i="8"/>
  <c r="J18" i="8"/>
  <c r="K18" i="8"/>
  <c r="L18" i="8"/>
  <c r="M18" i="8"/>
  <c r="U18" i="8"/>
  <c r="V18" i="8"/>
  <c r="W18" i="8"/>
  <c r="X18" i="8"/>
  <c r="Y18" i="8"/>
  <c r="Z18" i="8"/>
  <c r="T18" i="8"/>
  <c r="D17" i="8"/>
  <c r="E17" i="8"/>
  <c r="F17" i="8"/>
  <c r="G17" i="8"/>
  <c r="H17" i="8"/>
  <c r="I17" i="8"/>
  <c r="J17" i="8"/>
  <c r="K17" i="8"/>
  <c r="L17" i="8"/>
  <c r="M17" i="8"/>
  <c r="U17" i="8"/>
  <c r="V17" i="8"/>
  <c r="W17" i="8"/>
  <c r="X17" i="8"/>
  <c r="Y17" i="8"/>
  <c r="Z17" i="8"/>
  <c r="T17" i="8"/>
  <c r="D7" i="8"/>
  <c r="E7" i="8"/>
  <c r="F7" i="8"/>
  <c r="G7" i="8"/>
  <c r="H7" i="8"/>
  <c r="I7" i="8"/>
  <c r="J7" i="8"/>
  <c r="K7" i="8"/>
  <c r="L7" i="8"/>
  <c r="M7" i="8"/>
  <c r="U7" i="8"/>
  <c r="V7" i="8"/>
  <c r="W7" i="8"/>
  <c r="X7" i="8"/>
  <c r="Y7" i="8"/>
  <c r="Z7" i="8"/>
  <c r="T7" i="8"/>
  <c r="D8" i="8"/>
  <c r="E8" i="8"/>
  <c r="F8" i="8"/>
  <c r="G8" i="8"/>
  <c r="H8" i="8"/>
  <c r="I8" i="8"/>
  <c r="J8" i="8"/>
  <c r="K8" i="8"/>
  <c r="L8" i="8"/>
  <c r="M8" i="8"/>
  <c r="U8" i="8"/>
  <c r="V8" i="8"/>
  <c r="W8" i="8"/>
  <c r="X8" i="8"/>
  <c r="Y8" i="8"/>
  <c r="Z8" i="8"/>
  <c r="T8" i="8"/>
  <c r="D9" i="8"/>
  <c r="E9" i="8"/>
  <c r="F9" i="8"/>
  <c r="G9" i="8"/>
  <c r="H9" i="8"/>
  <c r="I9" i="8"/>
  <c r="J9" i="8"/>
  <c r="K9" i="8"/>
  <c r="L9" i="8"/>
  <c r="M9" i="8"/>
  <c r="U9" i="8"/>
  <c r="V9" i="8"/>
  <c r="W9" i="8"/>
  <c r="X9" i="8"/>
  <c r="Y9" i="8"/>
  <c r="Z9" i="8"/>
  <c r="T9" i="8"/>
  <c r="D10" i="8"/>
  <c r="E10" i="8"/>
  <c r="F10" i="8"/>
  <c r="G10" i="8"/>
  <c r="H10" i="8"/>
  <c r="I10" i="8"/>
  <c r="J10" i="8"/>
  <c r="K10" i="8"/>
  <c r="L10" i="8"/>
  <c r="M10" i="8"/>
  <c r="U10" i="8"/>
  <c r="V10" i="8"/>
  <c r="W10" i="8"/>
  <c r="X10" i="8"/>
  <c r="Y10" i="8"/>
  <c r="Z10" i="8"/>
  <c r="T10" i="8"/>
  <c r="D11" i="8"/>
  <c r="E11" i="8"/>
  <c r="F11" i="8"/>
  <c r="G11" i="8"/>
  <c r="H11" i="8"/>
  <c r="I11" i="8"/>
  <c r="J11" i="8"/>
  <c r="K11" i="8"/>
  <c r="L11" i="8"/>
  <c r="M11" i="8"/>
  <c r="U11" i="8"/>
  <c r="V11" i="8"/>
  <c r="W11" i="8"/>
  <c r="X11" i="8"/>
  <c r="Y11" i="8"/>
  <c r="Z11" i="8"/>
  <c r="T11" i="8"/>
  <c r="D12" i="8"/>
  <c r="E12" i="8"/>
  <c r="F12" i="8"/>
  <c r="G12" i="8"/>
  <c r="H12" i="8"/>
  <c r="I12" i="8"/>
  <c r="J12" i="8"/>
  <c r="K12" i="8"/>
  <c r="L12" i="8"/>
  <c r="M12" i="8"/>
  <c r="U12" i="8"/>
  <c r="V12" i="8"/>
  <c r="W12" i="8"/>
  <c r="X12" i="8"/>
  <c r="Y12" i="8"/>
  <c r="Z12" i="8"/>
  <c r="T12" i="8"/>
  <c r="D13" i="8"/>
  <c r="E13" i="8"/>
  <c r="F13" i="8"/>
  <c r="G13" i="8"/>
  <c r="H13" i="8"/>
  <c r="I13" i="8"/>
  <c r="J13" i="8"/>
  <c r="K13" i="8"/>
  <c r="L13" i="8"/>
  <c r="M13" i="8"/>
  <c r="U13" i="8"/>
  <c r="V13" i="8"/>
  <c r="W13" i="8"/>
  <c r="X13" i="8"/>
  <c r="Y13" i="8"/>
  <c r="Z13" i="8"/>
  <c r="T13" i="8"/>
  <c r="D14" i="8"/>
  <c r="E14" i="8"/>
  <c r="F14" i="8"/>
  <c r="G14" i="8"/>
  <c r="H14" i="8"/>
  <c r="I14" i="8"/>
  <c r="J14" i="8"/>
  <c r="K14" i="8"/>
  <c r="L14" i="8"/>
  <c r="M14" i="8"/>
  <c r="U14" i="8"/>
  <c r="V14" i="8"/>
  <c r="W14" i="8"/>
  <c r="X14" i="8"/>
  <c r="Y14" i="8"/>
  <c r="Z14" i="8"/>
  <c r="T14" i="8"/>
  <c r="D6" i="8"/>
  <c r="E6" i="8"/>
  <c r="F6" i="8"/>
  <c r="G6" i="8"/>
  <c r="H6" i="8"/>
  <c r="I6" i="8"/>
  <c r="J6" i="8"/>
  <c r="K6" i="8"/>
  <c r="L6" i="8"/>
  <c r="M6" i="8"/>
  <c r="U6" i="8"/>
  <c r="V6" i="8"/>
  <c r="W6" i="8"/>
  <c r="X6" i="8"/>
  <c r="Y6" i="8"/>
  <c r="Z6" i="8"/>
  <c r="T6" i="8"/>
  <c r="Y15" i="8"/>
  <c r="Z15" i="8"/>
  <c r="Y26" i="8"/>
  <c r="Z26" i="8"/>
  <c r="D5" i="8"/>
  <c r="G5" i="8"/>
  <c r="J5" i="8"/>
  <c r="M5" i="8"/>
  <c r="U5" i="8"/>
  <c r="V5" i="8"/>
  <c r="W5" i="8"/>
  <c r="X5" i="8"/>
  <c r="Y5" i="8"/>
  <c r="Z5" i="8"/>
  <c r="T5" i="8"/>
  <c r="C35" i="8"/>
  <c r="E8" i="11"/>
  <c r="E19" i="11"/>
  <c r="E30" i="11"/>
  <c r="B6" i="11"/>
  <c r="S3" i="8"/>
  <c r="E8" i="10"/>
  <c r="E19" i="10"/>
  <c r="E30" i="10"/>
  <c r="B6" i="10"/>
  <c r="P3" i="8"/>
  <c r="S27" i="8"/>
  <c r="P27" i="8"/>
  <c r="S16" i="8"/>
  <c r="P16" i="8"/>
  <c r="S5" i="8"/>
  <c r="P5" i="8"/>
  <c r="AK8" i="9"/>
  <c r="AK11" i="9"/>
  <c r="AK13" i="9"/>
  <c r="AK5" i="9"/>
  <c r="AK6" i="9"/>
  <c r="AK7" i="9"/>
  <c r="AK9" i="9"/>
  <c r="AK10" i="9"/>
  <c r="AK12" i="9"/>
  <c r="AE5" i="9"/>
  <c r="AE6" i="9"/>
  <c r="AE7" i="9"/>
  <c r="AE8" i="9"/>
  <c r="AE11" i="9"/>
  <c r="AE13" i="9"/>
  <c r="AE9" i="9"/>
  <c r="AE10" i="9"/>
  <c r="AE12" i="9"/>
  <c r="AE14" i="9"/>
  <c r="AE15" i="9"/>
  <c r="AE16" i="9"/>
  <c r="AE17" i="9"/>
  <c r="AE18" i="9"/>
  <c r="AE19" i="9"/>
  <c r="AE20" i="9"/>
  <c r="Y5" i="9"/>
  <c r="Y6" i="9"/>
  <c r="Y7" i="9"/>
  <c r="Y8" i="9"/>
  <c r="Y11" i="9"/>
  <c r="Y13" i="9"/>
  <c r="Y9" i="9"/>
  <c r="Y10" i="9"/>
  <c r="Y12" i="9"/>
  <c r="Y14" i="9"/>
  <c r="Y19" i="9"/>
  <c r="Y22" i="9"/>
  <c r="Y15" i="9"/>
  <c r="Y16" i="9"/>
  <c r="Y20" i="9"/>
  <c r="Y17" i="9"/>
  <c r="Y18" i="9"/>
  <c r="Y21" i="9"/>
  <c r="Y23" i="9"/>
  <c r="Y24" i="9"/>
  <c r="Y25" i="9"/>
  <c r="Y26" i="9"/>
  <c r="Y28" i="9"/>
  <c r="Y27" i="9"/>
  <c r="Y29" i="9"/>
  <c r="Y30" i="9"/>
  <c r="Y31" i="9"/>
  <c r="Y32" i="9"/>
  <c r="Y33" i="9"/>
  <c r="Y34" i="9"/>
  <c r="Y35" i="9"/>
  <c r="S5" i="9"/>
  <c r="S6" i="9"/>
  <c r="S7" i="9"/>
  <c r="S8" i="9"/>
  <c r="S11" i="9"/>
  <c r="S13" i="9"/>
  <c r="S9" i="9"/>
  <c r="S10" i="9"/>
  <c r="S12" i="9"/>
  <c r="S14" i="9"/>
  <c r="S19" i="9"/>
  <c r="S22" i="9"/>
  <c r="S15" i="9"/>
  <c r="S16" i="9"/>
  <c r="S17" i="9"/>
  <c r="S18" i="9"/>
  <c r="S21" i="9"/>
  <c r="S20" i="9"/>
  <c r="S23" i="9"/>
  <c r="S30" i="9"/>
  <c r="S31" i="9"/>
  <c r="S24" i="9"/>
  <c r="S25" i="9"/>
  <c r="S26" i="9"/>
  <c r="S27" i="9"/>
  <c r="S28" i="9"/>
  <c r="S29" i="9"/>
  <c r="S32" i="9"/>
  <c r="S33" i="9"/>
  <c r="S34" i="9"/>
  <c r="S35" i="9"/>
  <c r="S37" i="9"/>
  <c r="S36" i="9"/>
  <c r="S38" i="9"/>
  <c r="S41" i="9"/>
  <c r="S39" i="9"/>
  <c r="S40" i="9"/>
  <c r="S42" i="9"/>
  <c r="S45" i="9"/>
  <c r="S44" i="9"/>
  <c r="S43" i="9"/>
  <c r="S46" i="9"/>
  <c r="S47" i="9"/>
  <c r="S48" i="9"/>
  <c r="S49" i="9"/>
  <c r="S50" i="9"/>
  <c r="S51" i="9"/>
  <c r="AK4" i="9"/>
  <c r="AE4" i="9"/>
  <c r="Y4" i="9"/>
  <c r="S4" i="9"/>
  <c r="S33" i="8"/>
  <c r="R33" i="8"/>
  <c r="Q33" i="8"/>
  <c r="S32" i="8"/>
  <c r="R32" i="8"/>
  <c r="Q32" i="8"/>
  <c r="S31" i="8"/>
  <c r="R31" i="8"/>
  <c r="Q31" i="8"/>
  <c r="S30" i="8"/>
  <c r="R30" i="8"/>
  <c r="Q30" i="8"/>
  <c r="S29" i="8"/>
  <c r="R29" i="8"/>
  <c r="Q29" i="8"/>
  <c r="S25" i="8"/>
  <c r="R25" i="8"/>
  <c r="Q25" i="8"/>
  <c r="S24" i="8"/>
  <c r="R24" i="8"/>
  <c r="Q24" i="8"/>
  <c r="S23" i="8"/>
  <c r="R23" i="8"/>
  <c r="Q23" i="8"/>
  <c r="S22" i="8"/>
  <c r="R22" i="8"/>
  <c r="Q22" i="8"/>
  <c r="S21" i="8"/>
  <c r="R21" i="8"/>
  <c r="Q21" i="8"/>
  <c r="S20" i="8"/>
  <c r="R20" i="8"/>
  <c r="Q20" i="8"/>
  <c r="S19" i="8"/>
  <c r="R19" i="8"/>
  <c r="Q19" i="8"/>
  <c r="S18" i="8"/>
  <c r="R18" i="8"/>
  <c r="Q18" i="8"/>
  <c r="S28" i="8"/>
  <c r="R28" i="8"/>
  <c r="Q28" i="8"/>
  <c r="S17" i="8"/>
  <c r="R17" i="8"/>
  <c r="Q17" i="8"/>
  <c r="Q7" i="8"/>
  <c r="R7" i="8"/>
  <c r="S7" i="8"/>
  <c r="Q8" i="8"/>
  <c r="R8" i="8"/>
  <c r="S8" i="8"/>
  <c r="Q9" i="8"/>
  <c r="R9" i="8"/>
  <c r="S9" i="8"/>
  <c r="Q10" i="8"/>
  <c r="R10" i="8"/>
  <c r="S10" i="8"/>
  <c r="Q11" i="8"/>
  <c r="R11" i="8"/>
  <c r="S11" i="8"/>
  <c r="Q12" i="8"/>
  <c r="R12" i="8"/>
  <c r="S12" i="8"/>
  <c r="Q13" i="8"/>
  <c r="R13" i="8"/>
  <c r="S13" i="8"/>
  <c r="Q14" i="8"/>
  <c r="R14" i="8"/>
  <c r="S14" i="8"/>
  <c r="S6" i="8"/>
  <c r="R6" i="8"/>
  <c r="P6" i="8"/>
  <c r="N29" i="8"/>
  <c r="O29" i="8"/>
  <c r="P29" i="8"/>
  <c r="N30" i="8"/>
  <c r="O30" i="8"/>
  <c r="P30" i="8"/>
  <c r="N31" i="8"/>
  <c r="O31" i="8"/>
  <c r="P31" i="8"/>
  <c r="N32" i="8"/>
  <c r="O32" i="8"/>
  <c r="P32" i="8"/>
  <c r="N33" i="8"/>
  <c r="O33" i="8"/>
  <c r="P33" i="8"/>
  <c r="O28" i="8"/>
  <c r="P28" i="8"/>
  <c r="N28" i="8"/>
  <c r="N18" i="8"/>
  <c r="O18" i="8"/>
  <c r="P18" i="8"/>
  <c r="N19" i="8"/>
  <c r="O19" i="8"/>
  <c r="P19" i="8"/>
  <c r="N20" i="8"/>
  <c r="O20" i="8"/>
  <c r="P20" i="8"/>
  <c r="N21" i="8"/>
  <c r="O21" i="8"/>
  <c r="P21" i="8"/>
  <c r="N22" i="8"/>
  <c r="O22" i="8"/>
  <c r="P22" i="8"/>
  <c r="N23" i="8"/>
  <c r="O23" i="8"/>
  <c r="P23" i="8"/>
  <c r="N24" i="8"/>
  <c r="O24" i="8"/>
  <c r="P24" i="8"/>
  <c r="N25" i="8"/>
  <c r="O25" i="8"/>
  <c r="P25" i="8"/>
  <c r="O17" i="8"/>
  <c r="P17" i="8"/>
  <c r="N17" i="8"/>
  <c r="Q6" i="8"/>
  <c r="N7" i="8"/>
  <c r="O7" i="8"/>
  <c r="P7" i="8"/>
  <c r="N8" i="8"/>
  <c r="O8" i="8"/>
  <c r="P8" i="8"/>
  <c r="N9" i="8"/>
  <c r="O9" i="8"/>
  <c r="P9" i="8"/>
  <c r="N10" i="8"/>
  <c r="O10" i="8"/>
  <c r="P10" i="8"/>
  <c r="N11" i="8"/>
  <c r="O11" i="8"/>
  <c r="P11" i="8"/>
  <c r="N12" i="8"/>
  <c r="O12" i="8"/>
  <c r="P12" i="8"/>
  <c r="N13" i="8"/>
  <c r="O13" i="8"/>
  <c r="P13" i="8"/>
  <c r="N14" i="8"/>
  <c r="O14" i="8"/>
  <c r="P14" i="8"/>
  <c r="O6" i="8"/>
  <c r="N6" i="8"/>
  <c r="M65" i="9"/>
  <c r="M53" i="9"/>
  <c r="M51" i="9"/>
  <c r="M52" i="9"/>
  <c r="M54" i="9"/>
  <c r="M55" i="9"/>
  <c r="M56" i="9"/>
  <c r="M57" i="9"/>
  <c r="M58" i="9"/>
  <c r="M59" i="9"/>
  <c r="M60" i="9"/>
  <c r="M61" i="9"/>
  <c r="M62" i="9"/>
  <c r="M63" i="9"/>
  <c r="M64" i="9"/>
  <c r="M66" i="9"/>
  <c r="M67" i="9"/>
  <c r="M68" i="9"/>
  <c r="M69" i="9"/>
  <c r="M70" i="9"/>
  <c r="M71" i="9"/>
  <c r="M50" i="9"/>
  <c r="M36" i="9"/>
  <c r="M37" i="9"/>
  <c r="M38" i="9"/>
  <c r="M39" i="9"/>
  <c r="M40" i="9"/>
  <c r="M41" i="9"/>
  <c r="M44" i="9"/>
  <c r="M45" i="9"/>
  <c r="M46" i="9"/>
  <c r="M47" i="9"/>
  <c r="M49" i="9"/>
  <c r="M48" i="9"/>
  <c r="M5" i="9"/>
  <c r="M6" i="9"/>
  <c r="M7" i="9"/>
  <c r="M8" i="9"/>
  <c r="M11" i="9"/>
  <c r="M13" i="9"/>
  <c r="M9" i="9"/>
  <c r="M10" i="9"/>
  <c r="M12" i="9"/>
  <c r="M14" i="9"/>
  <c r="M20" i="9"/>
  <c r="M21" i="9"/>
  <c r="M15" i="9"/>
  <c r="M16" i="9"/>
  <c r="M17" i="9"/>
  <c r="M19" i="9"/>
  <c r="M18" i="9"/>
  <c r="M22" i="9"/>
  <c r="M29" i="9"/>
  <c r="M32" i="9"/>
  <c r="M23" i="9"/>
  <c r="M24" i="9"/>
  <c r="M30" i="9"/>
  <c r="M25" i="9"/>
  <c r="M26" i="9"/>
  <c r="M27" i="9"/>
  <c r="M28" i="9"/>
  <c r="M31" i="9"/>
  <c r="M33" i="9"/>
  <c r="M42" i="9"/>
  <c r="M43" i="9"/>
  <c r="M34" i="9"/>
  <c r="M35" i="9"/>
  <c r="M4" i="9"/>
  <c r="G28" i="9"/>
  <c r="G155" i="9"/>
  <c r="G136" i="9"/>
  <c r="G137" i="9"/>
  <c r="G138" i="9"/>
  <c r="G139" i="9"/>
  <c r="G140" i="9"/>
  <c r="G141" i="9"/>
  <c r="G57" i="9"/>
  <c r="G60" i="9"/>
  <c r="G61" i="9"/>
  <c r="G90" i="9"/>
  <c r="G91" i="9"/>
  <c r="G92" i="9"/>
  <c r="G93" i="9"/>
  <c r="G94" i="9"/>
  <c r="G95" i="9"/>
  <c r="G96" i="9"/>
  <c r="G97" i="9"/>
  <c r="G67" i="9"/>
  <c r="G188" i="9"/>
  <c r="G189" i="9"/>
  <c r="G190" i="9"/>
  <c r="G191" i="9"/>
  <c r="G192" i="9"/>
  <c r="G193" i="9"/>
  <c r="G194" i="9"/>
  <c r="G195" i="9"/>
  <c r="G196" i="9"/>
  <c r="G197" i="9"/>
  <c r="G187" i="9"/>
  <c r="G186" i="9"/>
  <c r="G185" i="9"/>
  <c r="G184" i="9"/>
  <c r="G183" i="9"/>
  <c r="G182" i="9"/>
  <c r="G181" i="9"/>
  <c r="G180" i="9"/>
  <c r="G179" i="9"/>
  <c r="G178" i="9"/>
  <c r="G177" i="9"/>
  <c r="G176" i="9"/>
  <c r="G175" i="9"/>
  <c r="G174" i="9"/>
  <c r="G173" i="9"/>
  <c r="G172" i="9"/>
  <c r="G171" i="9"/>
  <c r="G170" i="9"/>
  <c r="G169" i="9"/>
  <c r="G168" i="9"/>
  <c r="G132" i="9"/>
  <c r="G131" i="9"/>
  <c r="G115" i="9"/>
  <c r="G116" i="9"/>
  <c r="G117" i="9"/>
  <c r="G119" i="9"/>
  <c r="G125" i="9"/>
  <c r="G120" i="9"/>
  <c r="G121" i="9"/>
  <c r="G122" i="9"/>
  <c r="G123" i="9"/>
  <c r="G124" i="9"/>
  <c r="G126" i="9"/>
  <c r="G133" i="9"/>
  <c r="G127" i="9"/>
  <c r="G128" i="9"/>
  <c r="G129" i="9"/>
  <c r="G130" i="9"/>
  <c r="G104" i="9"/>
  <c r="G107" i="9"/>
  <c r="G105" i="9"/>
  <c r="G106" i="9"/>
  <c r="G108" i="9"/>
  <c r="G112" i="9"/>
  <c r="G109" i="9"/>
  <c r="G111" i="9"/>
  <c r="G110" i="9"/>
  <c r="G113" i="9"/>
  <c r="G118" i="9"/>
  <c r="G114" i="9"/>
  <c r="G84" i="9"/>
  <c r="G85" i="9"/>
  <c r="G86" i="9"/>
  <c r="G87" i="9"/>
  <c r="G88" i="9"/>
  <c r="G89" i="9"/>
  <c r="G98" i="9"/>
  <c r="G134" i="9"/>
  <c r="G142" i="9"/>
  <c r="G99" i="9"/>
  <c r="G100" i="9"/>
  <c r="G101" i="9"/>
  <c r="G103" i="9"/>
  <c r="G102" i="9"/>
  <c r="G82" i="9"/>
  <c r="G135" i="9"/>
  <c r="G144" i="9"/>
  <c r="G145" i="9"/>
  <c r="G146" i="9"/>
  <c r="G148" i="9"/>
  <c r="G147" i="9"/>
  <c r="G149" i="9"/>
  <c r="G152" i="9"/>
  <c r="G150" i="9"/>
  <c r="G151" i="9"/>
  <c r="G153" i="9"/>
  <c r="G157" i="9"/>
  <c r="G154" i="9"/>
  <c r="G156" i="9"/>
  <c r="G158" i="9"/>
  <c r="G159" i="9"/>
  <c r="G160" i="9"/>
  <c r="G161" i="9"/>
  <c r="G162" i="9"/>
  <c r="G163" i="9"/>
  <c r="G164" i="9"/>
  <c r="G165" i="9"/>
  <c r="G166" i="9"/>
  <c r="G167" i="9"/>
  <c r="G143" i="9"/>
  <c r="G37" i="9"/>
  <c r="G38" i="9"/>
  <c r="G43" i="9"/>
  <c r="G54" i="9"/>
  <c r="G55" i="9"/>
  <c r="G63" i="9"/>
  <c r="G64" i="9"/>
  <c r="G65" i="9"/>
  <c r="G66" i="9"/>
  <c r="G68" i="9"/>
  <c r="G69" i="9"/>
  <c r="G72" i="9"/>
  <c r="G70" i="9"/>
  <c r="G71" i="9"/>
  <c r="G73" i="9"/>
  <c r="G77" i="9"/>
  <c r="G74" i="9"/>
  <c r="G75" i="9"/>
  <c r="G76" i="9"/>
  <c r="G78" i="9"/>
  <c r="G83" i="9"/>
  <c r="G79" i="9"/>
  <c r="G80" i="9"/>
  <c r="G81" i="9"/>
  <c r="G53" i="9"/>
  <c r="G56" i="9"/>
  <c r="G62" i="9"/>
  <c r="G46" i="9"/>
  <c r="G47" i="9"/>
  <c r="G48" i="9"/>
  <c r="G49" i="9"/>
  <c r="G58" i="9"/>
  <c r="G50" i="9"/>
  <c r="G51" i="9"/>
  <c r="G59" i="9"/>
  <c r="G52" i="9"/>
  <c r="G5" i="9"/>
  <c r="G6" i="9"/>
  <c r="G7" i="9"/>
  <c r="G8" i="9"/>
  <c r="G11" i="9"/>
  <c r="G12" i="9"/>
  <c r="G9" i="9"/>
  <c r="G10" i="9"/>
  <c r="G13" i="9"/>
  <c r="G18" i="9"/>
  <c r="G19" i="9"/>
  <c r="G14" i="9"/>
  <c r="G15" i="9"/>
  <c r="G16" i="9"/>
  <c r="G17" i="9"/>
  <c r="G20" i="9"/>
  <c r="G25" i="9"/>
  <c r="G29" i="9"/>
  <c r="G21" i="9"/>
  <c r="G22" i="9"/>
  <c r="G26" i="9"/>
  <c r="G23" i="9"/>
  <c r="G24" i="9"/>
  <c r="G27" i="9"/>
  <c r="G30" i="9"/>
  <c r="G39" i="9"/>
  <c r="G44" i="9"/>
  <c r="G31" i="9"/>
  <c r="G32" i="9"/>
  <c r="G40" i="9"/>
  <c r="G33" i="9"/>
  <c r="G34" i="9"/>
  <c r="G41" i="9"/>
  <c r="G35" i="9"/>
  <c r="G36" i="9"/>
  <c r="G42" i="9"/>
  <c r="G45" i="9"/>
  <c r="G4" i="9"/>
  <c r="B3" i="8"/>
  <c r="C33" i="8"/>
  <c r="B33" i="8"/>
  <c r="C32" i="8"/>
  <c r="B32" i="8"/>
  <c r="C31" i="8"/>
  <c r="B31" i="8"/>
  <c r="C30" i="8"/>
  <c r="B30" i="8"/>
  <c r="C29" i="8"/>
  <c r="B29" i="8"/>
  <c r="C28" i="8"/>
  <c r="B28" i="8"/>
  <c r="C25" i="8"/>
  <c r="B25" i="8"/>
  <c r="C24" i="8"/>
  <c r="B24" i="8"/>
  <c r="C23" i="8"/>
  <c r="B23" i="8"/>
  <c r="C22" i="8"/>
  <c r="B22" i="8"/>
  <c r="C21" i="8"/>
  <c r="B21" i="8"/>
  <c r="C20" i="8"/>
  <c r="B20" i="8"/>
  <c r="C19" i="8"/>
  <c r="B19" i="8"/>
  <c r="C18" i="8"/>
  <c r="B18" i="8"/>
  <c r="C17" i="8"/>
  <c r="B17" i="8"/>
  <c r="C14" i="8"/>
  <c r="B14" i="8"/>
  <c r="C13" i="8"/>
  <c r="B13" i="8"/>
  <c r="C12" i="8"/>
  <c r="B12" i="8"/>
  <c r="C11" i="8"/>
  <c r="B11" i="8"/>
  <c r="C10" i="8"/>
  <c r="B10" i="8"/>
  <c r="C9" i="8"/>
  <c r="B9" i="8"/>
  <c r="C8" i="8"/>
  <c r="B8" i="8"/>
  <c r="C7" i="8"/>
  <c r="B7" i="8"/>
  <c r="C6" i="8"/>
  <c r="B6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Rod Linsley</author>
  </authors>
  <commentList>
    <comment ref="C3" authorId="0" shapeId="0" xr:uid="{FFCB1B86-A608-42EE-AD8B-CB9A54D37F43}">
      <text>
        <r>
          <rPr>
            <b/>
            <sz val="9"/>
            <color indexed="81"/>
            <rFont val="Tahoma"/>
            <family val="2"/>
          </rPr>
          <t>Rod Linsley:</t>
        </r>
        <r>
          <rPr>
            <sz val="9"/>
            <color indexed="81"/>
            <rFont val="Tahoma"/>
            <family val="2"/>
          </rPr>
          <t xml:space="preserve">
used in Person n Summary tabs to calc overall fit from the three capability group fit levels</t>
        </r>
      </text>
    </comment>
  </commentList>
</comments>
</file>

<file path=xl/sharedStrings.xml><?xml version="1.0" encoding="utf-8"?>
<sst xmlns="http://schemas.openxmlformats.org/spreadsheetml/2006/main" count="4355" uniqueCount="438">
  <si>
    <t>Name</t>
  </si>
  <si>
    <t>Personal Characteristics</t>
  </si>
  <si>
    <t>Adaptable</t>
  </si>
  <si>
    <t>Attention to detail</t>
  </si>
  <si>
    <t>Collaborative</t>
  </si>
  <si>
    <t>Good listener</t>
  </si>
  <si>
    <t>Organised</t>
  </si>
  <si>
    <t>Problem solver</t>
  </si>
  <si>
    <t>Self-motivated</t>
  </si>
  <si>
    <t>Thorough</t>
  </si>
  <si>
    <t>Critical Knowledge</t>
  </si>
  <si>
    <t>Contract Lifecycle Management</t>
  </si>
  <si>
    <t>Contract types and terminology</t>
  </si>
  <si>
    <t>Performance measurement</t>
  </si>
  <si>
    <t>Regulatory environment</t>
  </si>
  <si>
    <t>The organisation's business</t>
  </si>
  <si>
    <t>The organisation's policies and practices</t>
  </si>
  <si>
    <t>Functional Skills</t>
  </si>
  <si>
    <t>Contract development</t>
  </si>
  <si>
    <t>Contract summarisation</t>
  </si>
  <si>
    <t>Effective communication</t>
  </si>
  <si>
    <t>Fluency in legalese</t>
  </si>
  <si>
    <t>Negotiation</t>
  </si>
  <si>
    <t>Project management</t>
  </si>
  <si>
    <t>Relationship management</t>
  </si>
  <si>
    <t>Risk management</t>
  </si>
  <si>
    <t>Stakeholder engagement</t>
  </si>
  <si>
    <t>Command of language</t>
  </si>
  <si>
    <t>Title / Role</t>
  </si>
  <si>
    <t>Business Unit / Department</t>
  </si>
  <si>
    <t>Grade</t>
  </si>
  <si>
    <t>Min Reqd</t>
  </si>
  <si>
    <t>None</t>
  </si>
  <si>
    <t>Low</t>
  </si>
  <si>
    <t>High</t>
  </si>
  <si>
    <t>Fit</t>
  </si>
  <si>
    <t>Min Reqd + Assigned</t>
  </si>
  <si>
    <t>Medium</t>
  </si>
  <si>
    <t>none</t>
  </si>
  <si>
    <t>low</t>
  </si>
  <si>
    <t>medium</t>
  </si>
  <si>
    <t>high</t>
  </si>
  <si>
    <t>Settings</t>
  </si>
  <si>
    <t>Rated As</t>
  </si>
  <si>
    <t>Person 1</t>
  </si>
  <si>
    <t>Person 2</t>
  </si>
  <si>
    <t>Person 3</t>
  </si>
  <si>
    <t>Person 4</t>
  </si>
  <si>
    <t>LowLowLow</t>
  </si>
  <si>
    <t>LowLowMedium</t>
  </si>
  <si>
    <t>LowLowHigh</t>
  </si>
  <si>
    <t>LowMediumLow</t>
  </si>
  <si>
    <t>LowMediumMedium</t>
  </si>
  <si>
    <t>LowMediumHigh</t>
  </si>
  <si>
    <t>LowHighLow</t>
  </si>
  <si>
    <t>LowHighMedium</t>
  </si>
  <si>
    <t>LowHighHigh</t>
  </si>
  <si>
    <t>MediumLowLow</t>
  </si>
  <si>
    <t>MediumLowMedium</t>
  </si>
  <si>
    <t>MediumLowHigh</t>
  </si>
  <si>
    <t>MediumMediumLow</t>
  </si>
  <si>
    <t>MediumMediumMedium</t>
  </si>
  <si>
    <t>MediumMediumHigh</t>
  </si>
  <si>
    <t>MediumHighLow</t>
  </si>
  <si>
    <t>MediumHighMedium</t>
  </si>
  <si>
    <t>MediumHighHigh</t>
  </si>
  <si>
    <t>HIghLowLow</t>
  </si>
  <si>
    <t>HighLowMedium</t>
  </si>
  <si>
    <t>HighLowHigh</t>
  </si>
  <si>
    <t>HighMediumLow</t>
  </si>
  <si>
    <t>HighMediumMedium</t>
  </si>
  <si>
    <t>HighMediumHigh</t>
  </si>
  <si>
    <t>HighHighLow</t>
  </si>
  <si>
    <t>HighHighMedium</t>
  </si>
  <si>
    <t>HighHighHigh</t>
  </si>
  <si>
    <t>Overall Fit</t>
  </si>
  <si>
    <t>Team CLM Capabilities Assessment</t>
  </si>
  <si>
    <t>CLM Capabilities Assessment Template</t>
  </si>
  <si>
    <t>score</t>
  </si>
  <si>
    <t>Fit calc</t>
  </si>
  <si>
    <t>m</t>
  </si>
  <si>
    <t>l</t>
  </si>
  <si>
    <t>Score</t>
  </si>
  <si>
    <t>Person 5</t>
  </si>
  <si>
    <t>Person 6</t>
  </si>
  <si>
    <t>9 elements</t>
  </si>
  <si>
    <t>n</t>
  </si>
  <si>
    <t>h</t>
  </si>
  <si>
    <t>Team Fit</t>
  </si>
  <si>
    <t>6 elements</t>
  </si>
  <si>
    <t>5 elements</t>
  </si>
  <si>
    <t>4 elements</t>
  </si>
  <si>
    <t>3 elements</t>
  </si>
  <si>
    <t>2 elements</t>
  </si>
  <si>
    <t>Characteristic</t>
  </si>
  <si>
    <t>Deal with uncertainty</t>
  </si>
  <si>
    <t>Work with incomplete information</t>
  </si>
  <si>
    <t>Plan ahead for contingencies</t>
  </si>
  <si>
    <t>Change course mid-stream when the target shifts</t>
  </si>
  <si>
    <t>Embrace new ideas and situations</t>
  </si>
  <si>
    <t>Complete all work accurately according to procedures and standards</t>
  </si>
  <si>
    <t>Find the bulk of errors and omissions in  documents, processes, plans and so on</t>
  </si>
  <si>
    <t>Provide all the information somebody needs to do something</t>
  </si>
  <si>
    <t xml:space="preserve">Deal effectively with work that is tedious or boring </t>
  </si>
  <si>
    <t>Identify all the low-level steps in complex activities</t>
  </si>
  <si>
    <t>Engage with others to achieve common goals</t>
  </si>
  <si>
    <t>Give thoughtful consideration to other people's ideas</t>
  </si>
  <si>
    <t>Work as part of a team</t>
  </si>
  <si>
    <t>Build rapport with other team members</t>
  </si>
  <si>
    <t>Meet all individual commitments to the team</t>
  </si>
  <si>
    <t>Command of the language the contracts are written in</t>
  </si>
  <si>
    <t>Read and write effectively in the language the contract is written in</t>
  </si>
  <si>
    <t>Understand the legal terminology as written in the contract</t>
  </si>
  <si>
    <t>Understand the business terminology as written in the contract</t>
  </si>
  <si>
    <t>Understand the technical terminology as written in the contract</t>
  </si>
  <si>
    <t>Review and correct any issues found in the language the contract is written in</t>
  </si>
  <si>
    <t>Hear what has been said and not said</t>
  </si>
  <si>
    <t>Respond in a way which shows people they've been heard</t>
  </si>
  <si>
    <t>Appropriately empathise with the speaker</t>
  </si>
  <si>
    <t>Gain and maintain the confidence of people dealt with</t>
  </si>
  <si>
    <t>Maintain professionalism and composure when involved in difficult conversations</t>
  </si>
  <si>
    <t>Stay on top of everything that needs to be done</t>
  </si>
  <si>
    <t>Keep up-to-date records of where everything is at</t>
  </si>
  <si>
    <t>Change priorities according to circumstances</t>
  </si>
  <si>
    <t>Keep all people involved appropriately informed of  current and future plans</t>
  </si>
  <si>
    <t>Respond quickly to a crisis</t>
  </si>
  <si>
    <t>Systematically break a complex task into manageable parts</t>
  </si>
  <si>
    <t>Identify the information needed to solve a problem effectively</t>
  </si>
  <si>
    <t>Analyse a situation and make recommendations for dealing with it</t>
  </si>
  <si>
    <t>Discover the opportunities arising from potential problems</t>
  </si>
  <si>
    <t>Think critically</t>
  </si>
  <si>
    <t>Get the job done without any need for encouragement or monitoring</t>
  </si>
  <si>
    <t>Push on despite setbacks</t>
  </si>
  <si>
    <t>Proactively propose or undertake activities to address or prevent a problem</t>
  </si>
  <si>
    <t>Undertake continuous learning in order to deliver better outcomes</t>
  </si>
  <si>
    <t>Set meaningful and realistic but challenging goals</t>
  </si>
  <si>
    <t>Focus attention on the details</t>
  </si>
  <si>
    <t>Perform tasks according to quality standards</t>
  </si>
  <si>
    <t>Ensure that outcomes meet requirements</t>
  </si>
  <si>
    <t>Reduce errors, omissions, and oversights</t>
  </si>
  <si>
    <t>Do everything reasonably possible to achieve the desired outcome</t>
  </si>
  <si>
    <t>Skill</t>
  </si>
  <si>
    <t>Gather requirements for incorporation into a new or modified contract</t>
  </si>
  <si>
    <t>Negotiate with stakeholders and Legal to achieve consistency across requirements</t>
  </si>
  <si>
    <t>Prepare or modify contract clauses to incorporate requirements</t>
  </si>
  <si>
    <t>Negotiate new or modified contract with applicable supplier or customer</t>
  </si>
  <si>
    <t>Review the contract to find and eliminate any issues</t>
  </si>
  <si>
    <t>Discover explicit and implicit obligations on each party in a contract</t>
  </si>
  <si>
    <t>Discover and derive key date-driven events in a contract</t>
  </si>
  <si>
    <t>Discover other key features of a contract that are important to stakeholders</t>
  </si>
  <si>
    <t>Prepare plain language versions of all discovered contract elements</t>
  </si>
  <si>
    <t xml:space="preserve">Produce an easy-to-read plain language summary of discovered contract elements </t>
  </si>
  <si>
    <t>Prepare and deliver clear, concise and coherent verbal and written information</t>
  </si>
  <si>
    <t>Reduce complex matters to a form suited to the intended audience</t>
  </si>
  <si>
    <t>Keep people accurately and timely informed of good and bad news</t>
  </si>
  <si>
    <t>Encourage open expression of opinions and ideas</t>
  </si>
  <si>
    <t>Deal professionally with all types of people</t>
  </si>
  <si>
    <t>Understand common contract terminology</t>
  </si>
  <si>
    <t>Derive the intent of each contract clause</t>
  </si>
  <si>
    <t>Detect errors and issues in the legalese and propose corrections</t>
  </si>
  <si>
    <t>Translate legalese into plain language</t>
  </si>
  <si>
    <t>Translate plain language into legalese</t>
  </si>
  <si>
    <t>Develop a negotiation strategy</t>
  </si>
  <si>
    <t>Establish concessionary limits not to be exceeded</t>
  </si>
  <si>
    <t>Understand the other party's position and drivers</t>
  </si>
  <si>
    <t>Recognise and counter the other party's tactics</t>
  </si>
  <si>
    <t>Reach mutually acceptable negotiation outcomes</t>
  </si>
  <si>
    <t>Identify all the people and activities needed to achieve a specific outcome</t>
  </si>
  <si>
    <t>Prepare effective contract management plans</t>
  </si>
  <si>
    <t>Agree a timeline for completion of all activities</t>
  </si>
  <si>
    <t>Monitor progress of activities against the timeline</t>
  </si>
  <si>
    <t>Find solutions to minimise delays against the timetable</t>
  </si>
  <si>
    <t>Establish rapport with key supplier or customer representatives</t>
  </si>
  <si>
    <t>Assess the quality of the working relationship with suppliers or customers</t>
  </si>
  <si>
    <t>Evaluate service delivery and/or obligations compliance performance</t>
  </si>
  <si>
    <t xml:space="preserve">Negotiate performance improvement approaches </t>
  </si>
  <si>
    <t>Deal professionally with suppliers or customers to resolve issues and disputes</t>
  </si>
  <si>
    <t>Comply with organisational approach to risk and established practices</t>
  </si>
  <si>
    <t>Identify and estimate the likelihood and impact of contract-related risk</t>
  </si>
  <si>
    <t>Establish mitigation methods for each identified risk</t>
  </si>
  <si>
    <t>Track the ongoing relevance and effectiveness of risk mitigation methods</t>
  </si>
  <si>
    <t>Prepare and issue risk analysis reports</t>
  </si>
  <si>
    <t>Identify all stakeholders in a specific contract</t>
  </si>
  <si>
    <t>Establish  a consensus with stakeholders about what needs to be done and why</t>
  </si>
  <si>
    <t>Work with, influence and rely on stakeholders with different agendas</t>
  </si>
  <si>
    <t>Foster a sense of team membership and inclusivity, and reduce wasted time</t>
  </si>
  <si>
    <t>Keep stakeholders involved, fully informed and committed</t>
  </si>
  <si>
    <t>Contract Lifecycle Management stages</t>
  </si>
  <si>
    <t>The key activities involved in each Contract Lifecycle Management stage</t>
  </si>
  <si>
    <t>The applicability of any particular Contract Lifecycle Management stage to a contract type</t>
  </si>
  <si>
    <t>The role of a Contracts Manager</t>
  </si>
  <si>
    <t>Contract Lifecycle Management training</t>
  </si>
  <si>
    <t>The different types of contract used in the organisation</t>
  </si>
  <si>
    <t>The rationale for using any particular contract type</t>
  </si>
  <si>
    <t>The typical clauses particular to each contract type</t>
  </si>
  <si>
    <t>The terminology particular to each contract type</t>
  </si>
  <si>
    <t>The negotiability of each contract type</t>
  </si>
  <si>
    <t>Key Performance indicators</t>
  </si>
  <si>
    <t>Service Level Agreements</t>
  </si>
  <si>
    <t>Performance monitoring and reporting</t>
  </si>
  <si>
    <t xml:space="preserve">Methods for dealing with underperformance </t>
  </si>
  <si>
    <t>Benchmarking</t>
  </si>
  <si>
    <t>The regulatory environment</t>
  </si>
  <si>
    <t>Export restrictions</t>
  </si>
  <si>
    <t>Data privacy regulations</t>
  </si>
  <si>
    <t>Intellectual Property rights</t>
  </si>
  <si>
    <t>Anti-bribery and anti-corruption laws</t>
  </si>
  <si>
    <t>Governance and compliance approaches</t>
  </si>
  <si>
    <t xml:space="preserve"> Your organisation's business</t>
  </si>
  <si>
    <t>What the organisation does, and where</t>
  </si>
  <si>
    <t>The general business environment where the organisation operates</t>
  </si>
  <si>
    <t>The key suppliers and customers</t>
  </si>
  <si>
    <t>The most critical contracts</t>
  </si>
  <si>
    <t>The most critical contract issues</t>
  </si>
  <si>
    <t>Your organisation's policies and practices</t>
  </si>
  <si>
    <t>Staff behaviour policies</t>
  </si>
  <si>
    <t>General procurement policies</t>
  </si>
  <si>
    <t>General sales policies</t>
  </si>
  <si>
    <t>Contract Lifecycle Management framework</t>
  </si>
  <si>
    <t>Contract approval delegations of authority</t>
  </si>
  <si>
    <t>CLM Capabilities Assessment Summary</t>
  </si>
  <si>
    <t>Proficiency Level</t>
  </si>
  <si>
    <t>LowLow</t>
  </si>
  <si>
    <t>LowMedium</t>
  </si>
  <si>
    <t>LowNone</t>
  </si>
  <si>
    <t>LowHigh</t>
  </si>
  <si>
    <t>MediumLow</t>
  </si>
  <si>
    <t>MediumMedium</t>
  </si>
  <si>
    <t>MediumNone</t>
  </si>
  <si>
    <t>MediumStrong</t>
  </si>
  <si>
    <t>NoneLow</t>
  </si>
  <si>
    <t>NoneMedium</t>
  </si>
  <si>
    <t>NoneNone</t>
  </si>
  <si>
    <t>NoneStrong</t>
  </si>
  <si>
    <t>HighLow</t>
  </si>
  <si>
    <t>HighMedium</t>
  </si>
  <si>
    <t>HighNone</t>
  </si>
  <si>
    <t>HighHigh</t>
  </si>
  <si>
    <t>Knowledge Level</t>
  </si>
  <si>
    <t>Area</t>
  </si>
  <si>
    <t>Assessed By</t>
  </si>
  <si>
    <t>Date</t>
  </si>
  <si>
    <t>People Assessed for CLM Capabilities</t>
  </si>
  <si>
    <t xml:space="preserve">Person Assessed </t>
  </si>
  <si>
    <t>count</t>
  </si>
  <si>
    <t>Person Cap Group Grades</t>
  </si>
  <si>
    <t>Pers Grade</t>
  </si>
  <si>
    <t>Personal Capabilities</t>
  </si>
  <si>
    <t>Templates By Gatekeeper</t>
  </si>
  <si>
    <t>CLM Activity</t>
  </si>
  <si>
    <t>Command of contract language</t>
  </si>
  <si>
    <t>Contract lifecycle management</t>
  </si>
  <si>
    <t>Contract Initiation</t>
  </si>
  <si>
    <t>1. Prepare procurement specification based on identified need, develop the sourcing strategy</t>
  </si>
  <si>
    <t>2. Select and contact candidate suppliers, determine level of interest, obtain signed mutual NDA</t>
  </si>
  <si>
    <t>3. Review specification, add any missing elements needed for operational contract management</t>
  </si>
  <si>
    <t>4. Establish procurement timetable, prepare and review an RFx, assign bid evaluation team</t>
  </si>
  <si>
    <t>5. Assign a weighting to each requirement, devise bid evaluation method, prepare bid scoresheet</t>
  </si>
  <si>
    <t>6. Issue RFx to interested candidate suppliers, respond to questions, issue any updates to RFx</t>
  </si>
  <si>
    <t>7. Review received bids, raise and resolve any issues, attend supplier presentations</t>
  </si>
  <si>
    <t>8. Evaluate and score each bid, normalise scores where necessary, summarise and compare scores</t>
  </si>
  <si>
    <t>9. Identify shortlisted suppliers, advise them of any final bid concerns, request best and final offer (BAFO)</t>
  </si>
  <si>
    <r>
      <t>10. Evaluate / negotiate BAFOs, identify but do not notify t</t>
    </r>
    <r>
      <rPr>
        <sz val="11"/>
        <color theme="1"/>
        <rFont val="Calibri"/>
        <family val="2"/>
        <scheme val="minor"/>
      </rPr>
      <t>he preferred supplier</t>
    </r>
  </si>
  <si>
    <t>Contract Negotiation</t>
  </si>
  <si>
    <t>1. Review any contract provided by preferred supplier, identify issues, specify alternative text, or …</t>
  </si>
  <si>
    <t>2. Review any supplier concerns with buyer's contract, prepare responses for supplier's consideration</t>
  </si>
  <si>
    <t>3. Prepare negotiation strategy covering optimum, acceptable, fall-back and walk-away positions</t>
  </si>
  <si>
    <t>4. Advise supplier about issues with their contract or responses to their concerns about buyer's contract</t>
  </si>
  <si>
    <t>5. Conduct face-to-face negotiations with supplier, obtain internal approval for proposed concessions</t>
  </si>
  <si>
    <t>6. Restart this stage with next preferred supplier if current negotiations cannot be timely concluded</t>
  </si>
  <si>
    <t>7. Check that final contract reflects the agreed BAFO, and meets all manageability requirements</t>
  </si>
  <si>
    <t>8. Prepare a summary of each side's rights and obligations, obtain supplier's sign-off on the summary</t>
  </si>
  <si>
    <t>9. Formally notify the successful supplier of the award of the contract and advise about the next steps</t>
  </si>
  <si>
    <t>10. Notify other shortlisted suppliers, offer / conduct debrief of bids when requested</t>
  </si>
  <si>
    <t>Contract Execution</t>
  </si>
  <si>
    <t>1. Update any business case document with changes resulting from proposal / contract negotiations</t>
  </si>
  <si>
    <t>2. Document any outstanding matters agreed to be resolved following contract execution</t>
  </si>
  <si>
    <t xml:space="preserve">3. Prepare a deal summary / contract approval request, obtain sign-off from all key stakeholders  </t>
  </si>
  <si>
    <t>4. Ascertain number of hardcopy and/or electronic contracts needed by buyer and supplier</t>
  </si>
  <si>
    <t>5. Determine buyer staff who can approve and who can sign the final contract documents</t>
  </si>
  <si>
    <t>6. Send electronic copies of all applicable documents to designated approver(s)</t>
  </si>
  <si>
    <t>7. Send approved contract documents to designated signer(s) for printing as necessary and signing</t>
  </si>
  <si>
    <t>8. Send signed contract documents to supplier electronically and/or physically as necessary</t>
  </si>
  <si>
    <t>9. Log all changes made to buyer's preferred contract terms to allow tracking of supplier resistance</t>
  </si>
  <si>
    <t>10. Document any lessons learned from Initiation to Execution, develop a draft contract management plan</t>
  </si>
  <si>
    <t>Contract Start-up</t>
  </si>
  <si>
    <t>1. Review any transition-out plans related to an earlier contract being replaced by this new contract</t>
  </si>
  <si>
    <t>2. Finalise any draft transition-in plan, including any outstanding issues needing resolution</t>
  </si>
  <si>
    <t>3. Complete any draft contract management plan or prepare and agree the plan with key stakeholders</t>
  </si>
  <si>
    <t>4. Prepare a plain language contract summary, highlighting any contract usage constraints</t>
  </si>
  <si>
    <t>5. Prepare a contract risk register identifying moderate to highly probable risks and mitigation strategies</t>
  </si>
  <si>
    <t>6. Prepare a specification stating how and when to check compliance with each contractual obligation</t>
  </si>
  <si>
    <t>7. Prepare and issue communications about the new contract to key stakeholders</t>
  </si>
  <si>
    <t>8. Register the executed contract and associated documents in applicable systems and repositories</t>
  </si>
  <si>
    <t>9. Establish events calendar to alert key stakeholders about approaching contract key dates and events</t>
  </si>
  <si>
    <t>10. Monitor and participate in any transition-out and transition-in plan activities</t>
  </si>
  <si>
    <t>Control Contract Changes</t>
  </si>
  <si>
    <t>1. Discuss with the requester the reasons for a change, its timing and likely consequences</t>
  </si>
  <si>
    <t>2. Formulate and agree the proposed changes, any implementation work and / or costs required</t>
  </si>
  <si>
    <t>3. Prepare a contract change request and submit to appropriate internal and external approvers</t>
  </si>
  <si>
    <t>4. Obtain change approval / rejection advice and inform supplier / stakeholders as necessary</t>
  </si>
  <si>
    <t>5. Update all applicable contract documents and the contract change register on change approval</t>
  </si>
  <si>
    <t>6. Submit contract amendment documents to appropriate signatories</t>
  </si>
  <si>
    <t>7. Distribute signed copies of amendments or other updated documents as necessary when received</t>
  </si>
  <si>
    <t>8. Advise key stakeholders and / or users about the nature and implications of the approved change</t>
  </si>
  <si>
    <t>9. Maintain awareness / oversight of the change implementation work as necessary</t>
  </si>
  <si>
    <t>10. Ensure that the agreed change is correctly implemented in practice where applicable</t>
  </si>
  <si>
    <t>Track Obligations Compliance</t>
  </si>
  <si>
    <t>1. Advise compliance checkers of the scope and timing of an approaching assessment</t>
  </si>
  <si>
    <t>2. Collect and distribute any information necessary for assessing obligation compliance</t>
  </si>
  <si>
    <t>3. Review the performance of each obligation that needs to be checked during the assessment</t>
  </si>
  <si>
    <t>4. Issue any required notice to supplier about actual or impending non-compliance</t>
  </si>
  <si>
    <t>5. Respond to any notice from supplier about buyer’s actual or impending non-compliance</t>
  </si>
  <si>
    <t>6. Determine the cause and impact of any actual or impending non-compliance</t>
  </si>
  <si>
    <t>7. Agree an approach to deal with any such non-compliance and prevent its recurrence</t>
  </si>
  <si>
    <t xml:space="preserve">8. Update the contract documents as necessary to improve compliance achievement  </t>
  </si>
  <si>
    <t>9. Revise the applicable obligation compliance specification as required</t>
  </si>
  <si>
    <t>10. Advise key stakeholders about the outcomes of the compliance assessment</t>
  </si>
  <si>
    <t>Check Supplier Performance</t>
  </si>
  <si>
    <t>1. Review supplier’s recent operational performance, against any agreed service levels</t>
  </si>
  <si>
    <t>2. Obtain key stakeholder input on the quality of the recent relationship with the supplier</t>
  </si>
  <si>
    <t>3. Derive an overall view of supplier performance from all the information collected</t>
  </si>
  <si>
    <t>4. Determine how supplier’s latest performance check compares to earlier assessments</t>
  </si>
  <si>
    <t>5. Discuss causes of any current underperformance and undesirable trends over time with supplier</t>
  </si>
  <si>
    <t>6. Advise key stakeholders of the latest assessment outcome and any corrective actions needed</t>
  </si>
  <si>
    <t>7. Advise contract owner of contractual rights regarding significant supplier underperformance</t>
  </si>
  <si>
    <t>8. Issue any required notice to supplier in response to a poor performance assessment</t>
  </si>
  <si>
    <t>9. Agree any required remediation plan with supplier, and implement the plan under change control</t>
  </si>
  <si>
    <t>10. Update the contract documents as necessary to minimize recurrence of such underperformance</t>
  </si>
  <si>
    <t xml:space="preserve">Review User Satisfaction With Supplier </t>
  </si>
  <si>
    <t>1. Establish / review and update the objectives of a new / repeated survey</t>
  </si>
  <si>
    <t>2. Agree on the matters to be covered by the survey and the method for conducting it</t>
  </si>
  <si>
    <t>3. Determine the target audience for the survey and identify proposed participants</t>
  </si>
  <si>
    <t>4. Prepare / review and update the questionnaire for a new / repeated survey</t>
  </si>
  <si>
    <t>5. Conduct a trial run of a new survey and finalise the questionnaire using feedback and findings</t>
  </si>
  <si>
    <t>6. Issue the final survey to participants, monitor returns and encourage timely completion</t>
  </si>
  <si>
    <t>7. Analyse and summarise survey results, derive overall satisfaction level and highlight key issues</t>
  </si>
  <si>
    <t>8. Discuss survey results with supplier and agree on actions needed to improve satisfaction levels</t>
  </si>
  <si>
    <t>9. Implement any agreed actions under change control, monitor progress and check outcomes</t>
  </si>
  <si>
    <t>10. Update the contract, documentation, processes and so on as necessary</t>
  </si>
  <si>
    <t>Review Contract Relevance</t>
  </si>
  <si>
    <t>1. Assess monitoring systems / contract management plan to determine nature of review needed</t>
  </si>
  <si>
    <t>2. Establish review objectives, scope, timing, method, key stakeholders and information providers</t>
  </si>
  <si>
    <t>3. Inform all key stakeholders and information providers about review scope and timing</t>
  </si>
  <si>
    <t>4. Obtain and analyse information relevant to the review, summarise key issues to address</t>
  </si>
  <si>
    <t>5. Identify where changes may be needed in the contract, related documentation and/or processes</t>
  </si>
  <si>
    <t>6. Describe each proposed change, prepare draft contract amendments as needed</t>
  </si>
  <si>
    <t>7. Agree with relevant stakeholders on the nature and content of proposed changes</t>
  </si>
  <si>
    <t>8. Discuss review outcomes and proposed changes with supplier, agree on actions needed</t>
  </si>
  <si>
    <t>Review Regulatory Environment Changes</t>
  </si>
  <si>
    <t>1. Assess legal / supplier advice about the nature, implications and timing of any regulatory changes</t>
  </si>
  <si>
    <t>2. Identify all contracts potentially affected by the regulatory changes</t>
  </si>
  <si>
    <t>3. Design an approach for revising contract terms to achieve compliance with changed regulations</t>
  </si>
  <si>
    <t>4. Update any affected clauses in master clause libraries used to construct new contracts</t>
  </si>
  <si>
    <t>5. Discuss the situation with contract owners and suppliers, decide on an approach per contract</t>
  </si>
  <si>
    <t>6. Prepare changes to the contract, its related documentation and processes as necessary</t>
  </si>
  <si>
    <t>7. Design any modifications to associated internal business practices and processes</t>
  </si>
  <si>
    <t>8. Update the contract, its related documentation and processes as necessary</t>
  </si>
  <si>
    <t>9. Implement any required changes to business practices and processes, train affected people</t>
  </si>
  <si>
    <t>10. Continue with section 8 Contract Close-Out activities for any contract that is to be terminated</t>
  </si>
  <si>
    <t>Review Contract Benefits Realisation and Value for Money</t>
  </si>
  <si>
    <t>1. Agree a review plan scope and timing with key stakeholders and designated reviewers</t>
  </si>
  <si>
    <t>2. Review the current business case baseline data, expectations and assumptions</t>
  </si>
  <si>
    <t>3. Obtain the current financial data needed for the assessment</t>
  </si>
  <si>
    <t>4. Assess the level of benefits realisation versus expectations</t>
  </si>
  <si>
    <t>5. Calculate value for money received from the contract</t>
  </si>
  <si>
    <t>6. Determine root causes for benefits realisation / value for money lower or higher than expected</t>
  </si>
  <si>
    <t>7. Agree and implement any plan needed to improve benefits realisation / value for money</t>
  </si>
  <si>
    <t>8. Adjust the business case baseline data, expectations and assumptions as necessary</t>
  </si>
  <si>
    <t>9. Vary the contract, documentation, processes and so on as necessary and as agreed with supplier</t>
  </si>
  <si>
    <t>10. Update the lessons learned register as applicable</t>
  </si>
  <si>
    <t>Review Continuous Improvement and Innovation</t>
  </si>
  <si>
    <t>1. Obtain supplier’s report on outcomes of the improvement plan since the last review</t>
  </si>
  <si>
    <t>2. Assess tangible or qualitative evidence of all claimed improvements</t>
  </si>
  <si>
    <t>3. Agree with supplier about the level of value received from all agreed improvements</t>
  </si>
  <si>
    <t>4. Evaluate the impact of buyer’s rejection of improvement ideas on the level of value received</t>
  </si>
  <si>
    <t>5. Determine root causes when no or low value received despite adherence to plan</t>
  </si>
  <si>
    <t>6. Identify any ‘pain points’ that could be dealt with by the improvement process</t>
  </si>
  <si>
    <t>7. Brainstorm new ideas for improvements or innovation with stakeholders, users and supplier</t>
  </si>
  <si>
    <t>8. Assess the suitability of new ideas for inclusion in the improvement plan and set priorities</t>
  </si>
  <si>
    <t>9. Update the improvement plan as needed, with a focus on the greatest opportunities</t>
  </si>
  <si>
    <t>10. Update the contract, its associated documentation and processes as needed</t>
  </si>
  <si>
    <t>Review Supplier Benchmark</t>
  </si>
  <si>
    <t>1. Define and agree with supplier on benchmarking scope, timing and level of supplier participation</t>
  </si>
  <si>
    <t>2. Establish the competitive pricing parameters to be used, if not specified in the contract</t>
  </si>
  <si>
    <t>3. Engage an appropriately qualified and experienced independent benchmarker</t>
  </si>
  <si>
    <t>4. Ensure the benchmarker is able to readily gather all required data from buyer and supplier</t>
  </si>
  <si>
    <t>5. Review the report with the benchmarker on receipt, plan supplier negotiation strategy as needed</t>
  </si>
  <si>
    <t>6. Advise key stakeholders of the benchmarking outcome and proposed improvements approach</t>
  </si>
  <si>
    <t>7. Agree with stakeholders and supplier on the improvement actions, sequencing and timing</t>
  </si>
  <si>
    <t>8. Update contracts, related documentation and processes as necessary</t>
  </si>
  <si>
    <t>9. Implement agreed adjustments and corrective actions as per the timetable</t>
  </si>
  <si>
    <t>10. Track achievement of improvements, manage any deficiencies through formal channels</t>
  </si>
  <si>
    <t>Address Issues</t>
  </si>
  <si>
    <t>1. Log the details of each potential or actual issue as soon as it is recognised</t>
  </si>
  <si>
    <t>2. Formulate and agree on a resolution approach and any costs required</t>
  </si>
  <si>
    <t>3. Manage any contract change needed to resolve an issue by using a change request</t>
  </si>
  <si>
    <t>4. Advise contract owner of any contractual rights regarding persistent unresolved issues</t>
  </si>
  <si>
    <t>5. Issue any required notice to supplier in response to a persistent unresolved issue</t>
  </si>
  <si>
    <t>6. Agree any required remediation plan with supplier, and implement by using a change request</t>
  </si>
  <si>
    <t>7. Update the contract documents as necessary to minimize recurrence of such issues</t>
  </si>
  <si>
    <t>8. Record issue resolution approaches in the issues log</t>
  </si>
  <si>
    <t>9. Escalate any issues taking longer to resolve than expected or where reported resolution fails</t>
  </si>
  <si>
    <t>10. Review the issues log and resolution progress regularly, highlight any trends for attention</t>
  </si>
  <si>
    <t>Resolve Disputes</t>
  </si>
  <si>
    <t>1. Log the details of each potential or actual dispute as soon as it is recognised</t>
  </si>
  <si>
    <t>2. Obtain a clear understanding of the nature of the dispute, its causes and possible consequences</t>
  </si>
  <si>
    <t>3. Handle the issuing or receipt of dispute notices as specified in the contract</t>
  </si>
  <si>
    <t>4. Advise contract owner of contractual rights regarding disputes, and the agreed resolution process</t>
  </si>
  <si>
    <t>5. Attempt to resolve the dispute informally by negotiation before any escalation</t>
  </si>
  <si>
    <t>6. Activate any agreed dispute resolution process if negotiations fail to resolve the dispute</t>
  </si>
  <si>
    <t>7. Agree an approach for implementing the outcome of the dispute resolution process</t>
  </si>
  <si>
    <t>8. Manage any contract change to resolve a dispute by using a change request</t>
  </si>
  <si>
    <t>9. Update the contract documents as necessary to minimize recurrence of such disputes</t>
  </si>
  <si>
    <t>10. Record dispute resolution outcomes in the disputes register</t>
  </si>
  <si>
    <t>Contract Renewal</t>
  </si>
  <si>
    <t>1. Determine if there is ongoing demand for the goods and/or services obtained under the contract</t>
  </si>
  <si>
    <t>2. Check for any changes to the specifications of the goods and/or services, or the volumes required</t>
  </si>
  <si>
    <t>3. Review supplier’s obligation compliance and service delivery performance</t>
  </si>
  <si>
    <t>4. Identify all areas of concern with the supplier's general behaviour that need to be addressed</t>
  </si>
  <si>
    <t>5. Decide if the business is prepared to continue dealing with the current supplier</t>
  </si>
  <si>
    <t>6. Assess ongoing relevance and general suitability of the contract terms</t>
  </si>
  <si>
    <t>7. Formulate a contract renewal strategy based on the information collected</t>
  </si>
  <si>
    <t>8. Issue a renewal notice, whether or not needed, in accordance with any specified notice period</t>
  </si>
  <si>
    <t>9. Advise supplier about any requirements changes, problematic contract terms, or areas of concern</t>
  </si>
  <si>
    <t>10. Continue with section 2 Contract Negotiation activities to achieve contract renewal</t>
  </si>
  <si>
    <t>Contract Close-out</t>
  </si>
  <si>
    <t>1. Issue a termination notice, whether or not needed, before any specified cut-off date</t>
  </si>
  <si>
    <t>2. Finalise any disengagement planning, with involvement of any replacement supplier as needed</t>
  </si>
  <si>
    <t>3. Monitor and participate in any disengagement activities needed to transition-out from the contract</t>
  </si>
  <si>
    <t>4. Return or destroy any confidential information as required by the owner of such information</t>
  </si>
  <si>
    <t>5. Transfer any assets or intellectual property rights, and return any loaned items, as required</t>
  </si>
  <si>
    <t>6. Finalise the details of any payments to be made to or by the supplier</t>
  </si>
  <si>
    <t>7. Prepare and sign-off any contract finalisation paperwork, submit any final payments</t>
  </si>
  <si>
    <t>8. Perform any other specific post-termination obligations</t>
  </si>
  <si>
    <t>9. Update the lessons learned register for the benefit of all future contracts</t>
  </si>
  <si>
    <t>10. Obtain a copy of any required buyer data held by the supplier, before the cut-off date</t>
  </si>
  <si>
    <t xml:space="preserve">insert name: Minimum Capabilities Needed For  CLM Activities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</si>
</sst>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color theme="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0" xfId="0" applyFill="1"/>
    <xf numFmtId="0" fontId="0" fillId="2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Fill="1" applyBorder="1"/>
    <xf numFmtId="0" fontId="0" fillId="0" borderId="0" xfId="0" applyAlignment="1">
      <alignment horizontal="left"/>
    </xf>
    <xf numFmtId="0" fontId="0" fillId="3" borderId="1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1" fillId="7" borderId="1" xfId="0" applyFont="1" applyFill="1" applyBorder="1"/>
    <xf numFmtId="0" fontId="0" fillId="9" borderId="0" xfId="0" applyFill="1"/>
    <xf numFmtId="0" fontId="0" fillId="0" borderId="4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/>
    <xf numFmtId="0" fontId="0" fillId="2" borderId="7" xfId="0" applyFill="1" applyBorder="1" applyAlignment="1">
      <alignment horizontal="center"/>
    </xf>
    <xf numFmtId="0" fontId="0" fillId="0" borderId="0" xfId="0" applyFill="1" applyAlignment="1">
      <alignment horizontal="left"/>
    </xf>
    <xf numFmtId="49" fontId="0" fillId="0" borderId="0" xfId="0" applyNumberFormat="1"/>
    <xf numFmtId="0" fontId="0" fillId="3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Fill="1" applyBorder="1"/>
    <xf numFmtId="0" fontId="0" fillId="0" borderId="4" xfId="0" applyBorder="1"/>
    <xf numFmtId="0" fontId="0" fillId="0" borderId="1" xfId="0" applyFill="1" applyBorder="1"/>
    <xf numFmtId="0" fontId="0" fillId="0" borderId="3" xfId="0" applyBorder="1"/>
    <xf numFmtId="0" fontId="0" fillId="2" borderId="3" xfId="0" applyFill="1" applyBorder="1"/>
    <xf numFmtId="0" fontId="0" fillId="0" borderId="1" xfId="0" applyFill="1" applyBorder="1"/>
    <xf numFmtId="0" fontId="0" fillId="0" borderId="6" xfId="0" applyBorder="1"/>
    <xf numFmtId="0" fontId="0" fillId="4" borderId="3" xfId="0" applyFill="1" applyBorder="1"/>
    <xf numFmtId="0" fontId="0" fillId="6" borderId="1" xfId="0" applyFill="1" applyBorder="1"/>
    <xf numFmtId="0" fontId="0" fillId="5" borderId="1" xfId="0" applyFill="1" applyBorder="1"/>
    <xf numFmtId="0" fontId="0" fillId="0" borderId="29" xfId="0" applyBorder="1"/>
    <xf numFmtId="0" fontId="0" fillId="0" borderId="2" xfId="0" applyBorder="1"/>
    <xf numFmtId="0" fontId="0" fillId="2" borderId="4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0" borderId="31" xfId="0" applyBorder="1"/>
    <xf numFmtId="0" fontId="0" fillId="2" borderId="32" xfId="0" applyFill="1" applyBorder="1" applyAlignment="1">
      <alignment horizontal="right"/>
    </xf>
    <xf numFmtId="0" fontId="0" fillId="0" borderId="12" xfId="0" applyBorder="1"/>
    <xf numFmtId="0" fontId="0" fillId="6" borderId="31" xfId="0" applyFill="1" applyBorder="1"/>
    <xf numFmtId="0" fontId="0" fillId="6" borderId="27" xfId="0" applyFill="1" applyBorder="1"/>
    <xf numFmtId="0" fontId="0" fillId="6" borderId="8" xfId="0" applyFill="1" applyBorder="1"/>
    <xf numFmtId="0" fontId="0" fillId="6" borderId="12" xfId="0" applyFill="1" applyBorder="1"/>
    <xf numFmtId="0" fontId="0" fillId="6" borderId="13" xfId="0" applyFill="1" applyBorder="1"/>
    <xf numFmtId="0" fontId="0" fillId="3" borderId="33" xfId="0" applyFill="1" applyBorder="1" applyAlignment="1">
      <alignment horizontal="center"/>
    </xf>
    <xf numFmtId="0" fontId="0" fillId="3" borderId="35" xfId="0" quotePrefix="1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0" fontId="0" fillId="6" borderId="40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0" borderId="41" xfId="0" applyBorder="1"/>
    <xf numFmtId="0" fontId="0" fillId="6" borderId="4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3" borderId="43" xfId="0" quotePrefix="1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0" borderId="44" xfId="0" applyBorder="1"/>
    <xf numFmtId="0" fontId="0" fillId="5" borderId="35" xfId="0" applyFill="1" applyBorder="1" applyAlignment="1">
      <alignment horizontal="center"/>
    </xf>
    <xf numFmtId="0" fontId="0" fillId="5" borderId="1" xfId="0" applyFill="1" applyBorder="1"/>
    <xf numFmtId="0" fontId="0" fillId="11" borderId="0" xfId="0" applyFill="1"/>
    <xf numFmtId="0" fontId="2" fillId="2" borderId="29" xfId="0" applyFont="1" applyFill="1" applyBorder="1" applyAlignment="1">
      <alignment horizontal="center"/>
    </xf>
    <xf numFmtId="0" fontId="5" fillId="10" borderId="3" xfId="0" applyFont="1" applyFill="1" applyBorder="1"/>
    <xf numFmtId="0" fontId="5" fillId="10" borderId="29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34" xfId="0" applyFont="1" applyFill="1" applyBorder="1" applyAlignment="1">
      <alignment horizontal="center" wrapText="1"/>
    </xf>
    <xf numFmtId="0" fontId="2" fillId="11" borderId="0" xfId="0" applyFont="1" applyFill="1"/>
    <xf numFmtId="0" fontId="0" fillId="0" borderId="0" xfId="0" applyFont="1"/>
    <xf numFmtId="0" fontId="0" fillId="2" borderId="39" xfId="0" applyFont="1" applyFill="1" applyBorder="1" applyAlignment="1">
      <alignment horizontal="center" textRotation="90" wrapText="1"/>
    </xf>
    <xf numFmtId="0" fontId="0" fillId="2" borderId="29" xfId="0" applyFont="1" applyFill="1" applyBorder="1" applyAlignment="1">
      <alignment horizontal="center" textRotation="90" wrapText="1"/>
    </xf>
    <xf numFmtId="0" fontId="0" fillId="2" borderId="40" xfId="0" applyFont="1" applyFill="1" applyBorder="1" applyAlignment="1">
      <alignment horizontal="center" textRotation="90" wrapText="1"/>
    </xf>
    <xf numFmtId="0" fontId="0" fillId="0" borderId="38" xfId="0" applyFont="1" applyBorder="1"/>
    <xf numFmtId="0" fontId="0" fillId="2" borderId="45" xfId="0" applyFont="1" applyFill="1" applyBorder="1"/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6" borderId="30" xfId="0" applyFont="1" applyFill="1" applyBorder="1" applyAlignment="1">
      <alignment horizontal="center"/>
    </xf>
    <xf numFmtId="0" fontId="0" fillId="6" borderId="31" xfId="0" applyFont="1" applyFill="1" applyBorder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5" fillId="10" borderId="3" xfId="0" applyFont="1" applyFill="1" applyBorder="1"/>
    <xf numFmtId="0" fontId="5" fillId="10" borderId="6" xfId="0" applyFont="1" applyFill="1" applyBorder="1"/>
    <xf numFmtId="0" fontId="5" fillId="10" borderId="4" xfId="0" applyFont="1" applyFill="1" applyBorder="1"/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10" borderId="3" xfId="0" applyFont="1" applyFill="1" applyBorder="1" applyAlignment="1">
      <alignment horizontal="left"/>
    </xf>
    <xf numFmtId="0" fontId="5" fillId="10" borderId="4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4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0" fillId="8" borderId="23" xfId="0" applyFill="1" applyBorder="1" applyAlignment="1">
      <alignment horizontal="center"/>
    </xf>
    <xf numFmtId="0" fontId="0" fillId="8" borderId="16" xfId="0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7" xfId="0" applyFont="1" applyBorder="1" applyAlignment="1">
      <alignment horizontal="justify" vertical="center"/>
    </xf>
    <xf numFmtId="0" fontId="0" fillId="0" borderId="8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3" xfId="0" applyFont="1" applyBorder="1" applyAlignment="1">
      <alignment horizontal="justify" vertical="center"/>
    </xf>
    <xf numFmtId="0" fontId="2" fillId="4" borderId="30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0" fillId="0" borderId="3" xfId="0" applyFont="1" applyBorder="1" applyAlignment="1">
      <alignment horizontal="justify" vertical="center"/>
    </xf>
    <xf numFmtId="0" fontId="0" fillId="0" borderId="39" xfId="0" applyFont="1" applyBorder="1" applyAlignment="1">
      <alignment horizontal="justify" vertical="center"/>
    </xf>
    <xf numFmtId="0" fontId="0" fillId="0" borderId="50" xfId="0" applyFont="1" applyBorder="1" applyAlignment="1">
      <alignment horizontal="justify" vertical="center"/>
    </xf>
    <xf numFmtId="0" fontId="2" fillId="4" borderId="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5" borderId="1" xfId="0" applyFill="1" applyBorder="1"/>
    <xf numFmtId="0" fontId="0" fillId="4" borderId="3" xfId="0" applyFill="1" applyBorder="1"/>
    <xf numFmtId="0" fontId="0" fillId="4" borderId="4" xfId="0" applyFill="1" applyBorder="1"/>
    <xf numFmtId="0" fontId="0" fillId="0" borderId="6" xfId="0" applyBorder="1"/>
    <xf numFmtId="0" fontId="0" fillId="0" borderId="4" xfId="0" applyBorder="1"/>
    <xf numFmtId="0" fontId="5" fillId="10" borderId="1" xfId="0" applyFont="1" applyFill="1" applyBorder="1"/>
    <xf numFmtId="0" fontId="0" fillId="0" borderId="1" xfId="0" applyFill="1" applyBorder="1"/>
    <xf numFmtId="0" fontId="0" fillId="2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FFCCFF"/>
      <color rgb="FF00FFCC"/>
      <color rgb="FFFFFFFF"/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gatekeeperhq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88900</xdr:colOff>
      <xdr:row>1</xdr:row>
      <xdr:rowOff>127001</xdr:rowOff>
    </xdr:from>
    <xdr:to>
      <xdr:col>13</xdr:col>
      <xdr:colOff>504825</xdr:colOff>
      <xdr:row>30</xdr:row>
      <xdr:rowOff>114301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032F99C-0464-CF41-A95A-A10495E85520}"/>
            </a:ext>
          </a:extLst>
        </xdr:cNvPr>
        <xdr:cNvSpPr txBox="1"/>
      </xdr:nvSpPr>
      <xdr:spPr>
        <a:xfrm>
          <a:off x="88900" y="365126"/>
          <a:ext cx="7759700" cy="5511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This template specifies a range of capabilities that may be required by people to perform effectively in </a:t>
          </a:r>
          <a:r>
            <a:rPr lang="en-US" sz="1200" b="1"/>
            <a:t>Contract Management roles</a:t>
          </a:r>
          <a:r>
            <a:rPr lang="en-US" sz="1200"/>
            <a:t>.</a:t>
          </a:r>
        </a:p>
        <a:p>
          <a:endParaRPr lang="en-US" sz="1200"/>
        </a:p>
        <a:p>
          <a:r>
            <a:rPr lang="en-US" sz="1200"/>
            <a:t>The capabilities are segmented by personal characteristics, functional skills and critical knowledge.</a:t>
          </a:r>
        </a:p>
        <a:p>
          <a:endParaRPr lang="en-US" sz="1200"/>
        </a:p>
        <a:p>
          <a:r>
            <a:rPr lang="en-US" sz="1200"/>
            <a:t>The template allows for up to </a:t>
          </a:r>
          <a:r>
            <a:rPr lang="en-US" sz="1200" b="1"/>
            <a:t>six people to be assessed </a:t>
          </a:r>
          <a:r>
            <a:rPr lang="en-US" sz="1200"/>
            <a:t>individually, and consolidates all results to show a team view.</a:t>
          </a:r>
        </a:p>
        <a:p>
          <a:endParaRPr lang="en-US" sz="1200"/>
        </a:p>
        <a:p>
          <a:r>
            <a:rPr lang="en-US" sz="1200"/>
            <a:t>The template should be 'saved as' with a meaningful name for any particular asessment so that the original remains intact.</a:t>
          </a:r>
        </a:p>
        <a:p>
          <a:endParaRPr lang="en-US" sz="1200"/>
        </a:p>
        <a:p>
          <a:r>
            <a:rPr lang="en-US" sz="1200"/>
            <a:t>The template requires input of </a:t>
          </a:r>
          <a:r>
            <a:rPr lang="en-US" sz="1200" b="1"/>
            <a:t>two pieces of information </a:t>
          </a:r>
          <a:r>
            <a:rPr lang="en-US" sz="1200"/>
            <a:t>for each capability (light blue</a:t>
          </a:r>
          <a:r>
            <a:rPr lang="en-US" sz="1200" baseline="0"/>
            <a:t> </a:t>
          </a:r>
          <a:r>
            <a:rPr lang="en-US" sz="1200"/>
            <a:t>cells):</a:t>
          </a:r>
        </a:p>
        <a:p>
          <a:r>
            <a:rPr lang="en-US" sz="1200"/>
            <a:t>1.  the minimum required capability level, selected from a dropdown list of values. This can vary for each person / role.</a:t>
          </a:r>
        </a:p>
        <a:p>
          <a:r>
            <a:rPr lang="en-US" sz="1200"/>
            <a:t>2.  a grading for the person's proficiency, selected from a dropdown list of values.</a:t>
          </a:r>
        </a:p>
        <a:p>
          <a:endParaRPr lang="en-US" sz="1200"/>
        </a:p>
        <a:p>
          <a:r>
            <a:rPr lang="en-US" sz="1200"/>
            <a:t>The level of fit of the grading against the minimum requirement is automatically calculated for each capability, set of capabilities and overall.</a:t>
          </a:r>
        </a:p>
        <a:p>
          <a:endParaRPr lang="en-US" sz="1200"/>
        </a:p>
        <a:p>
          <a:r>
            <a:rPr lang="en-US" sz="1200"/>
            <a:t>Any fit that is less than optimal identifies where training or guidance is needed for the individual concerned.</a:t>
          </a:r>
        </a:p>
        <a:p>
          <a:endParaRPr lang="en-US" sz="1200"/>
        </a:p>
        <a:p>
          <a:r>
            <a:rPr lang="en-US" sz="1200"/>
            <a:t>Too many sub-optimal gradings for any individual may indicate a lack of readiness for the intended role.</a:t>
          </a:r>
        </a:p>
        <a:p>
          <a:endParaRPr lang="en-US" sz="1200"/>
        </a:p>
        <a:p>
          <a:r>
            <a:rPr lang="en-US" sz="1400" b="1"/>
            <a:t>Process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u="none"/>
            <a:t>1. </a:t>
          </a:r>
          <a:r>
            <a:rPr lang="en-US" sz="1200" b="1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People Assessed tab</a:t>
          </a:r>
          <a:r>
            <a:rPr lang="en-US" sz="12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enter details of people who are to be assessed, and those performing each assessment</a:t>
          </a:r>
          <a:endParaRPr lang="en-AU" sz="1200" u="none">
            <a:effectLst/>
          </a:endParaRPr>
        </a:p>
        <a:p>
          <a:r>
            <a:rPr lang="en-US" sz="12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en-US" sz="1200" b="1" u="none"/>
            <a:t>Person</a:t>
          </a:r>
          <a:r>
            <a:rPr lang="en-US" sz="1200" b="1" u="none" baseline="0"/>
            <a:t> x Min Cap Reqs tabs</a:t>
          </a:r>
          <a:r>
            <a:rPr lang="en-US" sz="1200" u="none" baseline="0"/>
            <a:t>: for each group of CLM activities, determine what level of which capabilities is needed </a:t>
          </a:r>
          <a:r>
            <a:rPr lang="en-US" sz="12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by the assigned person </a:t>
          </a:r>
          <a:r>
            <a:rPr lang="en-US" sz="1200" u="none" baseline="0"/>
            <a:t>for successful performance of that group of activities, enter those capability levels accordingly wherever a capability level is needed</a:t>
          </a:r>
          <a:r>
            <a:rPr lang="en-US" sz="12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u="none" baseline="0"/>
            <a:t>(leave blank if no requirement for any activities in a group) </a:t>
          </a:r>
          <a:endParaRPr lang="en-US" sz="1200" u="none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u="none"/>
            <a:t>3. </a:t>
          </a:r>
          <a:r>
            <a:rPr lang="en-US" sz="1200" b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Person x Assessment tabs</a:t>
          </a:r>
          <a:r>
            <a:rPr lang="en-US" sz="12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for each person to be assessed, enter grades for every assessment element</a:t>
          </a:r>
          <a:endParaRPr lang="en-AU" sz="1200" u="none">
            <a:effectLst/>
          </a:endParaRPr>
        </a:p>
        <a:p>
          <a:r>
            <a:rPr lang="en-US" sz="1200" u="non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</a:t>
          </a:r>
          <a:r>
            <a:rPr lang="en-US" sz="120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200" b="1" u="none"/>
            <a:t>Person x Summary tabs</a:t>
          </a:r>
          <a:r>
            <a:rPr lang="en-US" sz="1200" u="none"/>
            <a:t>: view assessment results for each person assessed</a:t>
          </a:r>
        </a:p>
        <a:p>
          <a:r>
            <a:rPr lang="en-US" sz="1200" u="none" baseline="0"/>
            <a:t>5. </a:t>
          </a:r>
          <a:r>
            <a:rPr lang="en-US" sz="1200" b="1" u="none" baseline="0"/>
            <a:t>Team Summary tab</a:t>
          </a:r>
          <a:r>
            <a:rPr lang="en-US" sz="1200" u="none" baseline="0"/>
            <a:t>: view consolidated assessment results for the team</a:t>
          </a:r>
          <a:endParaRPr lang="en-US" sz="1200" u="none"/>
        </a:p>
      </xdr:txBody>
    </xdr:sp>
    <xdr:clientData/>
  </xdr:twoCellAnchor>
  <xdr:twoCellAnchor editAs="oneCell">
    <xdr:from>
      <xdr:col>0</xdr:col>
      <xdr:colOff>76200</xdr:colOff>
      <xdr:row>32</xdr:row>
      <xdr:rowOff>104775</xdr:rowOff>
    </xdr:from>
    <xdr:to>
      <xdr:col>4</xdr:col>
      <xdr:colOff>127000</xdr:colOff>
      <xdr:row>35</xdr:row>
      <xdr:rowOff>73778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DDB8386-100C-B34A-A0E9-390A4866CD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7200900"/>
          <a:ext cx="2079625" cy="5405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61D86C-7D45-4935-A6FC-AA23719E6BE4}">
  <dimension ref="A1:F32"/>
  <sheetViews>
    <sheetView tabSelected="1" workbookViewId="0">
      <selection activeCell="P16" sqref="P16"/>
    </sheetView>
  </sheetViews>
  <sheetFormatPr baseColWidth="10" defaultColWidth="8.83203125" defaultRowHeight="15" x14ac:dyDescent="0.2"/>
  <cols>
    <col min="1" max="1" width="3.83203125" style="86" customWidth="1"/>
    <col min="2" max="16384" width="8.83203125" style="86"/>
  </cols>
  <sheetData>
    <row r="1" spans="1:6" ht="19" x14ac:dyDescent="0.25">
      <c r="A1" s="112" t="s">
        <v>77</v>
      </c>
      <c r="B1" s="113"/>
      <c r="C1" s="113"/>
      <c r="D1" s="113"/>
      <c r="E1" s="113"/>
      <c r="F1" s="114"/>
    </row>
    <row r="32" spans="1:1" x14ac:dyDescent="0.2">
      <c r="A32" s="92" t="s">
        <v>248</v>
      </c>
    </row>
  </sheetData>
  <mergeCells count="1">
    <mergeCell ref="A1:F1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D182F4-685B-4150-B6D5-FCEECF320D52}">
  <dimension ref="A1:Z190"/>
  <sheetViews>
    <sheetView showGridLines="0" zoomScaleNormal="100" workbookViewId="0">
      <pane xSplit="1" topLeftCell="B1" activePane="topRight" state="frozen"/>
      <selection pane="topRight" activeCell="C4" sqref="C4"/>
    </sheetView>
  </sheetViews>
  <sheetFormatPr baseColWidth="10" defaultColWidth="9.1640625" defaultRowHeight="15" x14ac:dyDescent="0.2"/>
  <cols>
    <col min="1" max="1" width="83.83203125" style="93" customWidth="1"/>
    <col min="2" max="2" width="11" style="93" customWidth="1"/>
    <col min="3" max="11" width="8.5" style="108" customWidth="1"/>
    <col min="12" max="26" width="8.5" style="93" customWidth="1"/>
    <col min="27" max="16384" width="9.1640625" style="93"/>
  </cols>
  <sheetData>
    <row r="1" spans="1:26" ht="22.5" customHeight="1" x14ac:dyDescent="0.25">
      <c r="A1" s="148" t="s">
        <v>437</v>
      </c>
      <c r="B1" s="149"/>
      <c r="C1" s="150" t="s">
        <v>1</v>
      </c>
      <c r="D1" s="151"/>
      <c r="E1" s="151"/>
      <c r="F1" s="151"/>
      <c r="G1" s="151"/>
      <c r="H1" s="151"/>
      <c r="I1" s="151"/>
      <c r="J1" s="151"/>
      <c r="K1" s="152"/>
      <c r="L1" s="150" t="s">
        <v>17</v>
      </c>
      <c r="M1" s="151"/>
      <c r="N1" s="151"/>
      <c r="O1" s="151"/>
      <c r="P1" s="151"/>
      <c r="Q1" s="151"/>
      <c r="R1" s="151"/>
      <c r="S1" s="151"/>
      <c r="T1" s="152"/>
      <c r="U1" s="153" t="s">
        <v>10</v>
      </c>
      <c r="V1" s="154"/>
      <c r="W1" s="154"/>
      <c r="X1" s="154"/>
      <c r="Y1" s="154"/>
      <c r="Z1" s="155"/>
    </row>
    <row r="2" spans="1:26" ht="92.25" customHeight="1" thickBot="1" x14ac:dyDescent="0.25">
      <c r="A2" s="156" t="s">
        <v>249</v>
      </c>
      <c r="B2" s="157"/>
      <c r="C2" s="94" t="s">
        <v>2</v>
      </c>
      <c r="D2" s="95" t="s">
        <v>3</v>
      </c>
      <c r="E2" s="95" t="s">
        <v>4</v>
      </c>
      <c r="F2" s="95" t="s">
        <v>250</v>
      </c>
      <c r="G2" s="95" t="s">
        <v>5</v>
      </c>
      <c r="H2" s="95" t="s">
        <v>6</v>
      </c>
      <c r="I2" s="95" t="s">
        <v>7</v>
      </c>
      <c r="J2" s="95" t="s">
        <v>8</v>
      </c>
      <c r="K2" s="96" t="s">
        <v>9</v>
      </c>
      <c r="L2" s="94" t="s">
        <v>18</v>
      </c>
      <c r="M2" s="95" t="s">
        <v>19</v>
      </c>
      <c r="N2" s="95" t="s">
        <v>20</v>
      </c>
      <c r="O2" s="95" t="s">
        <v>21</v>
      </c>
      <c r="P2" s="95" t="s">
        <v>22</v>
      </c>
      <c r="Q2" s="95" t="s">
        <v>23</v>
      </c>
      <c r="R2" s="95" t="s">
        <v>24</v>
      </c>
      <c r="S2" s="95" t="s">
        <v>25</v>
      </c>
      <c r="T2" s="96" t="s">
        <v>26</v>
      </c>
      <c r="U2" s="94" t="s">
        <v>251</v>
      </c>
      <c r="V2" s="95" t="s">
        <v>12</v>
      </c>
      <c r="W2" s="95" t="s">
        <v>13</v>
      </c>
      <c r="X2" s="95" t="s">
        <v>14</v>
      </c>
      <c r="Y2" s="95" t="s">
        <v>15</v>
      </c>
      <c r="Z2" s="96" t="s">
        <v>16</v>
      </c>
    </row>
    <row r="3" spans="1:26" ht="15" customHeight="1" thickBot="1" x14ac:dyDescent="0.25">
      <c r="A3" s="97"/>
      <c r="B3" s="98" t="s">
        <v>31</v>
      </c>
      <c r="C3" s="99" t="str">
        <f>IF(COUNTIF(C4:C180,"High")&gt;0,"High",IF(COUNTIF(C4:C180,"Medium")&gt;0,"Medium",IF(COUNTIF(C4:C180,"Low")&gt;0,"Low","None")))</f>
        <v>None</v>
      </c>
      <c r="D3" s="100" t="str">
        <f t="shared" ref="D3:Z3" si="0">IF(COUNTIF(D4:D180,"High")&gt;0,"High",IF(COUNTIF(D4:D180,"Medium")&gt;0,"Medium",IF(COUNTIF(D4:D180,"Low")&gt;0,"Low","None")))</f>
        <v>None</v>
      </c>
      <c r="E3" s="100" t="str">
        <f t="shared" si="0"/>
        <v>None</v>
      </c>
      <c r="F3" s="100" t="str">
        <f t="shared" si="0"/>
        <v>None</v>
      </c>
      <c r="G3" s="100" t="str">
        <f t="shared" si="0"/>
        <v>None</v>
      </c>
      <c r="H3" s="100" t="str">
        <f t="shared" si="0"/>
        <v>None</v>
      </c>
      <c r="I3" s="100" t="str">
        <f t="shared" si="0"/>
        <v>None</v>
      </c>
      <c r="J3" s="100" t="str">
        <f t="shared" si="0"/>
        <v>None</v>
      </c>
      <c r="K3" s="101" t="str">
        <f t="shared" si="0"/>
        <v>None</v>
      </c>
      <c r="L3" s="99" t="str">
        <f t="shared" si="0"/>
        <v>None</v>
      </c>
      <c r="M3" s="100" t="str">
        <f t="shared" si="0"/>
        <v>None</v>
      </c>
      <c r="N3" s="100" t="str">
        <f t="shared" si="0"/>
        <v>None</v>
      </c>
      <c r="O3" s="100" t="str">
        <f t="shared" si="0"/>
        <v>None</v>
      </c>
      <c r="P3" s="100" t="str">
        <f t="shared" si="0"/>
        <v>None</v>
      </c>
      <c r="Q3" s="100" t="str">
        <f t="shared" si="0"/>
        <v>None</v>
      </c>
      <c r="R3" s="100" t="str">
        <f t="shared" si="0"/>
        <v>None</v>
      </c>
      <c r="S3" s="100" t="str">
        <f t="shared" si="0"/>
        <v>None</v>
      </c>
      <c r="T3" s="101" t="str">
        <f t="shared" si="0"/>
        <v>None</v>
      </c>
      <c r="U3" s="99" t="str">
        <f t="shared" si="0"/>
        <v>None</v>
      </c>
      <c r="V3" s="100" t="str">
        <f t="shared" si="0"/>
        <v>None</v>
      </c>
      <c r="W3" s="100" t="str">
        <f t="shared" si="0"/>
        <v>None</v>
      </c>
      <c r="X3" s="100" t="str">
        <f t="shared" si="0"/>
        <v>None</v>
      </c>
      <c r="Y3" s="100" t="str">
        <f t="shared" si="0"/>
        <v>None</v>
      </c>
      <c r="Z3" s="101" t="str">
        <f t="shared" si="0"/>
        <v>None</v>
      </c>
    </row>
    <row r="4" spans="1:26" x14ac:dyDescent="0.2">
      <c r="A4" s="141" t="s">
        <v>252</v>
      </c>
      <c r="B4" s="142"/>
      <c r="C4" s="109"/>
      <c r="D4" s="110"/>
      <c r="E4" s="110"/>
      <c r="F4" s="110"/>
      <c r="G4" s="110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0"/>
      <c r="S4" s="110"/>
      <c r="T4" s="111"/>
      <c r="U4" s="109"/>
      <c r="V4" s="110"/>
      <c r="W4" s="110"/>
      <c r="X4" s="110"/>
      <c r="Y4" s="110"/>
      <c r="Z4" s="111"/>
    </row>
    <row r="5" spans="1:26" x14ac:dyDescent="0.2">
      <c r="A5" s="137" t="s">
        <v>253</v>
      </c>
      <c r="B5" s="138"/>
      <c r="C5" s="102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4"/>
      <c r="U5" s="102"/>
      <c r="V5" s="103"/>
      <c r="W5" s="103"/>
      <c r="X5" s="103"/>
      <c r="Y5" s="103"/>
      <c r="Z5" s="104"/>
    </row>
    <row r="6" spans="1:26" x14ac:dyDescent="0.2">
      <c r="A6" s="137" t="s">
        <v>254</v>
      </c>
      <c r="B6" s="138"/>
      <c r="C6" s="102"/>
      <c r="D6" s="103"/>
      <c r="E6" s="103"/>
      <c r="F6" s="103"/>
      <c r="G6" s="103"/>
      <c r="H6" s="103"/>
      <c r="I6" s="103"/>
      <c r="J6" s="103"/>
      <c r="K6" s="104"/>
      <c r="L6" s="102"/>
      <c r="M6" s="103"/>
      <c r="N6" s="103"/>
      <c r="O6" s="103"/>
      <c r="P6" s="103"/>
      <c r="Q6" s="103"/>
      <c r="R6" s="103"/>
      <c r="S6" s="103"/>
      <c r="T6" s="104"/>
      <c r="U6" s="102"/>
      <c r="V6" s="103"/>
      <c r="W6" s="103"/>
      <c r="X6" s="103"/>
      <c r="Y6" s="103"/>
      <c r="Z6" s="104"/>
    </row>
    <row r="7" spans="1:26" x14ac:dyDescent="0.2">
      <c r="A7" s="137" t="s">
        <v>255</v>
      </c>
      <c r="B7" s="138"/>
      <c r="C7" s="102"/>
      <c r="D7" s="103"/>
      <c r="E7" s="103"/>
      <c r="F7" s="103"/>
      <c r="G7" s="103"/>
      <c r="H7" s="103"/>
      <c r="I7" s="103"/>
      <c r="J7" s="103"/>
      <c r="K7" s="104"/>
      <c r="L7" s="102"/>
      <c r="M7" s="103"/>
      <c r="N7" s="103"/>
      <c r="O7" s="103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</row>
    <row r="8" spans="1:26" x14ac:dyDescent="0.2">
      <c r="A8" s="137" t="s">
        <v>256</v>
      </c>
      <c r="B8" s="138"/>
      <c r="C8" s="102"/>
      <c r="D8" s="103"/>
      <c r="E8" s="103"/>
      <c r="F8" s="103"/>
      <c r="G8" s="103"/>
      <c r="H8" s="103"/>
      <c r="I8" s="103"/>
      <c r="J8" s="103"/>
      <c r="K8" s="104"/>
      <c r="L8" s="102"/>
      <c r="M8" s="103"/>
      <c r="N8" s="103"/>
      <c r="O8" s="103"/>
      <c r="P8" s="103"/>
      <c r="Q8" s="103"/>
      <c r="R8" s="103"/>
      <c r="S8" s="103"/>
      <c r="T8" s="104"/>
      <c r="U8" s="102"/>
      <c r="V8" s="103"/>
      <c r="W8" s="103"/>
      <c r="X8" s="103"/>
      <c r="Y8" s="103"/>
      <c r="Z8" s="104"/>
    </row>
    <row r="9" spans="1:26" x14ac:dyDescent="0.2">
      <c r="A9" s="137" t="s">
        <v>257</v>
      </c>
      <c r="B9" s="138"/>
      <c r="C9" s="102"/>
      <c r="D9" s="103"/>
      <c r="E9" s="103"/>
      <c r="F9" s="103"/>
      <c r="G9" s="103"/>
      <c r="H9" s="103"/>
      <c r="I9" s="103"/>
      <c r="J9" s="103"/>
      <c r="K9" s="104"/>
      <c r="L9" s="102"/>
      <c r="M9" s="103"/>
      <c r="N9" s="103"/>
      <c r="O9" s="103"/>
      <c r="P9" s="103"/>
      <c r="Q9" s="103"/>
      <c r="R9" s="103"/>
      <c r="S9" s="103"/>
      <c r="T9" s="104"/>
      <c r="U9" s="102"/>
      <c r="V9" s="103"/>
      <c r="W9" s="103"/>
      <c r="X9" s="103"/>
      <c r="Y9" s="103"/>
      <c r="Z9" s="104"/>
    </row>
    <row r="10" spans="1:26" x14ac:dyDescent="0.2">
      <c r="A10" s="137" t="s">
        <v>258</v>
      </c>
      <c r="B10" s="138"/>
      <c r="C10" s="102"/>
      <c r="D10" s="103"/>
      <c r="E10" s="103"/>
      <c r="F10" s="103"/>
      <c r="G10" s="103"/>
      <c r="H10" s="103"/>
      <c r="I10" s="103"/>
      <c r="J10" s="103"/>
      <c r="K10" s="104"/>
      <c r="L10" s="102"/>
      <c r="M10" s="103"/>
      <c r="N10" s="103"/>
      <c r="O10" s="103"/>
      <c r="P10" s="103"/>
      <c r="Q10" s="103"/>
      <c r="R10" s="103"/>
      <c r="S10" s="103"/>
      <c r="T10" s="104"/>
      <c r="U10" s="102"/>
      <c r="V10" s="103"/>
      <c r="W10" s="103"/>
      <c r="X10" s="103"/>
      <c r="Y10" s="103"/>
      <c r="Z10" s="104"/>
    </row>
    <row r="11" spans="1:26" x14ac:dyDescent="0.2">
      <c r="A11" s="137" t="s">
        <v>259</v>
      </c>
      <c r="B11" s="138"/>
      <c r="C11" s="102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4"/>
      <c r="U11" s="102"/>
      <c r="V11" s="103"/>
      <c r="W11" s="103"/>
      <c r="X11" s="103"/>
      <c r="Y11" s="103"/>
      <c r="Z11" s="104"/>
    </row>
    <row r="12" spans="1:26" x14ac:dyDescent="0.2">
      <c r="A12" s="137" t="s">
        <v>260</v>
      </c>
      <c r="B12" s="138"/>
      <c r="C12" s="102"/>
      <c r="D12" s="103"/>
      <c r="E12" s="103"/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</row>
    <row r="13" spans="1:26" x14ac:dyDescent="0.2">
      <c r="A13" s="137" t="s">
        <v>261</v>
      </c>
      <c r="B13" s="138"/>
      <c r="C13" s="102"/>
      <c r="D13" s="103"/>
      <c r="E13" s="103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4"/>
      <c r="U13" s="102"/>
      <c r="V13" s="103"/>
      <c r="W13" s="103"/>
      <c r="X13" s="103"/>
      <c r="Y13" s="103"/>
      <c r="Z13" s="104"/>
    </row>
    <row r="14" spans="1:26" ht="16" thickBot="1" x14ac:dyDescent="0.25">
      <c r="A14" s="139" t="s">
        <v>262</v>
      </c>
      <c r="B14" s="140"/>
      <c r="C14" s="105"/>
      <c r="D14" s="106"/>
      <c r="E14" s="106"/>
      <c r="F14" s="106"/>
      <c r="G14" s="106"/>
      <c r="H14" s="106"/>
      <c r="I14" s="106"/>
      <c r="J14" s="106"/>
      <c r="K14" s="107"/>
      <c r="L14" s="105"/>
      <c r="M14" s="106"/>
      <c r="N14" s="106"/>
      <c r="O14" s="106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</row>
    <row r="15" spans="1:26" x14ac:dyDescent="0.2">
      <c r="A15" s="141" t="s">
        <v>263</v>
      </c>
      <c r="B15" s="142"/>
      <c r="C15" s="109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0"/>
      <c r="P15" s="110"/>
      <c r="Q15" s="110"/>
      <c r="R15" s="110"/>
      <c r="S15" s="110"/>
      <c r="T15" s="111"/>
      <c r="U15" s="109"/>
      <c r="V15" s="110"/>
      <c r="W15" s="110"/>
      <c r="X15" s="110"/>
      <c r="Y15" s="110"/>
      <c r="Z15" s="111"/>
    </row>
    <row r="16" spans="1:26" x14ac:dyDescent="0.2">
      <c r="A16" s="137" t="s">
        <v>264</v>
      </c>
      <c r="B16" s="138"/>
      <c r="C16" s="102"/>
      <c r="D16" s="103"/>
      <c r="E16" s="103"/>
      <c r="F16" s="103"/>
      <c r="G16" s="103"/>
      <c r="H16" s="103"/>
      <c r="I16" s="103"/>
      <c r="J16" s="103"/>
      <c r="K16" s="104"/>
      <c r="L16" s="102"/>
      <c r="M16" s="103"/>
      <c r="N16" s="103"/>
      <c r="O16" s="103"/>
      <c r="P16" s="103"/>
      <c r="Q16" s="103"/>
      <c r="R16" s="103"/>
      <c r="S16" s="103"/>
      <c r="T16" s="104"/>
      <c r="U16" s="102"/>
      <c r="V16" s="103"/>
      <c r="W16" s="103"/>
      <c r="X16" s="103"/>
      <c r="Y16" s="103"/>
      <c r="Z16" s="104"/>
    </row>
    <row r="17" spans="1:26" x14ac:dyDescent="0.2">
      <c r="A17" s="137" t="s">
        <v>265</v>
      </c>
      <c r="B17" s="138"/>
      <c r="C17" s="102"/>
      <c r="D17" s="103"/>
      <c r="E17" s="103"/>
      <c r="F17" s="103"/>
      <c r="G17" s="103"/>
      <c r="H17" s="103"/>
      <c r="I17" s="103"/>
      <c r="J17" s="103"/>
      <c r="K17" s="104"/>
      <c r="L17" s="102"/>
      <c r="M17" s="103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4"/>
    </row>
    <row r="18" spans="1:26" x14ac:dyDescent="0.2">
      <c r="A18" s="137" t="s">
        <v>266</v>
      </c>
      <c r="B18" s="138"/>
      <c r="C18" s="102"/>
      <c r="D18" s="103"/>
      <c r="E18" s="103"/>
      <c r="F18" s="103"/>
      <c r="G18" s="103"/>
      <c r="H18" s="103"/>
      <c r="I18" s="103"/>
      <c r="J18" s="103"/>
      <c r="K18" s="104"/>
      <c r="L18" s="102"/>
      <c r="M18" s="103"/>
      <c r="N18" s="103"/>
      <c r="O18" s="103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</row>
    <row r="19" spans="1:26" x14ac:dyDescent="0.2">
      <c r="A19" s="137" t="s">
        <v>267</v>
      </c>
      <c r="B19" s="138"/>
      <c r="C19" s="102"/>
      <c r="D19" s="103"/>
      <c r="E19" s="103"/>
      <c r="F19" s="103"/>
      <c r="G19" s="103"/>
      <c r="H19" s="103"/>
      <c r="I19" s="103"/>
      <c r="J19" s="103"/>
      <c r="K19" s="104"/>
      <c r="L19" s="102"/>
      <c r="M19" s="103"/>
      <c r="N19" s="103"/>
      <c r="O19" s="103"/>
      <c r="P19" s="103"/>
      <c r="Q19" s="103"/>
      <c r="R19" s="103"/>
      <c r="S19" s="103"/>
      <c r="T19" s="104"/>
      <c r="U19" s="102"/>
      <c r="V19" s="103"/>
      <c r="W19" s="103"/>
      <c r="X19" s="103"/>
      <c r="Y19" s="103"/>
      <c r="Z19" s="104"/>
    </row>
    <row r="20" spans="1:26" x14ac:dyDescent="0.2">
      <c r="A20" s="137" t="s">
        <v>268</v>
      </c>
      <c r="B20" s="138"/>
      <c r="C20" s="102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  <c r="U20" s="102"/>
      <c r="V20" s="103"/>
      <c r="W20" s="103"/>
      <c r="X20" s="103"/>
      <c r="Y20" s="103"/>
      <c r="Z20" s="104"/>
    </row>
    <row r="21" spans="1:26" x14ac:dyDescent="0.2">
      <c r="A21" s="137" t="s">
        <v>269</v>
      </c>
      <c r="B21" s="138"/>
      <c r="C21" s="102"/>
      <c r="D21" s="103"/>
      <c r="E21" s="103"/>
      <c r="F21" s="103"/>
      <c r="G21" s="103"/>
      <c r="H21" s="103"/>
      <c r="I21" s="103"/>
      <c r="J21" s="103"/>
      <c r="K21" s="104"/>
      <c r="L21" s="102"/>
      <c r="M21" s="103"/>
      <c r="N21" s="103"/>
      <c r="O21" s="103"/>
      <c r="P21" s="103"/>
      <c r="Q21" s="103"/>
      <c r="R21" s="103"/>
      <c r="S21" s="103"/>
      <c r="T21" s="104"/>
      <c r="U21" s="102"/>
      <c r="V21" s="103"/>
      <c r="W21" s="103"/>
      <c r="X21" s="103"/>
      <c r="Y21" s="103"/>
      <c r="Z21" s="104"/>
    </row>
    <row r="22" spans="1:26" x14ac:dyDescent="0.2">
      <c r="A22" s="137" t="s">
        <v>270</v>
      </c>
      <c r="B22" s="138"/>
      <c r="C22" s="102"/>
      <c r="D22" s="103"/>
      <c r="E22" s="103"/>
      <c r="F22" s="103"/>
      <c r="G22" s="103"/>
      <c r="H22" s="103"/>
      <c r="I22" s="103"/>
      <c r="J22" s="103"/>
      <c r="K22" s="104"/>
      <c r="L22" s="102"/>
      <c r="M22" s="103"/>
      <c r="N22" s="103"/>
      <c r="O22" s="103"/>
      <c r="P22" s="103"/>
      <c r="Q22" s="103"/>
      <c r="R22" s="103"/>
      <c r="S22" s="103"/>
      <c r="T22" s="104"/>
      <c r="U22" s="102"/>
      <c r="V22" s="103"/>
      <c r="W22" s="103"/>
      <c r="X22" s="103"/>
      <c r="Y22" s="103"/>
      <c r="Z22" s="104"/>
    </row>
    <row r="23" spans="1:26" x14ac:dyDescent="0.2">
      <c r="A23" s="137" t="s">
        <v>271</v>
      </c>
      <c r="B23" s="138"/>
      <c r="C23" s="102"/>
      <c r="D23" s="103"/>
      <c r="E23" s="103"/>
      <c r="F23" s="103"/>
      <c r="G23" s="103"/>
      <c r="H23" s="103"/>
      <c r="I23" s="103"/>
      <c r="J23" s="103"/>
      <c r="K23" s="104"/>
      <c r="L23" s="102"/>
      <c r="M23" s="103"/>
      <c r="N23" s="103"/>
      <c r="O23" s="103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</row>
    <row r="24" spans="1:26" x14ac:dyDescent="0.2">
      <c r="A24" s="137" t="s">
        <v>272</v>
      </c>
      <c r="B24" s="138"/>
      <c r="C24" s="102"/>
      <c r="D24" s="103"/>
      <c r="E24" s="103"/>
      <c r="F24" s="103"/>
      <c r="G24" s="103"/>
      <c r="H24" s="103"/>
      <c r="I24" s="103"/>
      <c r="J24" s="103"/>
      <c r="K24" s="104"/>
      <c r="L24" s="102"/>
      <c r="M24" s="103"/>
      <c r="N24" s="103"/>
      <c r="O24" s="103"/>
      <c r="P24" s="103"/>
      <c r="Q24" s="103"/>
      <c r="R24" s="103"/>
      <c r="S24" s="103"/>
      <c r="T24" s="104"/>
      <c r="U24" s="102"/>
      <c r="V24" s="103"/>
      <c r="W24" s="103"/>
      <c r="X24" s="103"/>
      <c r="Y24" s="103"/>
      <c r="Z24" s="104"/>
    </row>
    <row r="25" spans="1:26" ht="16" thickBot="1" x14ac:dyDescent="0.25">
      <c r="A25" s="139" t="s">
        <v>273</v>
      </c>
      <c r="B25" s="140"/>
      <c r="C25" s="102"/>
      <c r="D25" s="103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3"/>
      <c r="R25" s="103"/>
      <c r="S25" s="103"/>
      <c r="T25" s="104"/>
      <c r="U25" s="102"/>
      <c r="V25" s="103"/>
      <c r="W25" s="103"/>
      <c r="X25" s="103"/>
      <c r="Y25" s="103"/>
      <c r="Z25" s="104"/>
    </row>
    <row r="26" spans="1:26" x14ac:dyDescent="0.2">
      <c r="A26" s="146" t="s">
        <v>274</v>
      </c>
      <c r="B26" s="147"/>
      <c r="C26" s="109"/>
      <c r="D26" s="110"/>
      <c r="E26" s="110"/>
      <c r="F26" s="110"/>
      <c r="G26" s="110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1"/>
      <c r="U26" s="109"/>
      <c r="V26" s="110"/>
      <c r="W26" s="110"/>
      <c r="X26" s="110"/>
      <c r="Y26" s="110"/>
      <c r="Z26" s="111"/>
    </row>
    <row r="27" spans="1:26" x14ac:dyDescent="0.2">
      <c r="A27" s="137" t="s">
        <v>275</v>
      </c>
      <c r="B27" s="143"/>
      <c r="C27" s="102"/>
      <c r="D27" s="103"/>
      <c r="E27" s="103"/>
      <c r="F27" s="103"/>
      <c r="G27" s="103"/>
      <c r="H27" s="103"/>
      <c r="I27" s="103"/>
      <c r="J27" s="103"/>
      <c r="K27" s="104"/>
      <c r="L27" s="102"/>
      <c r="M27" s="103"/>
      <c r="N27" s="103"/>
      <c r="O27" s="103"/>
      <c r="P27" s="103"/>
      <c r="Q27" s="103"/>
      <c r="R27" s="103"/>
      <c r="S27" s="103"/>
      <c r="T27" s="104"/>
      <c r="U27" s="102"/>
      <c r="V27" s="103"/>
      <c r="W27" s="103"/>
      <c r="X27" s="103"/>
      <c r="Y27" s="103"/>
      <c r="Z27" s="104"/>
    </row>
    <row r="28" spans="1:26" x14ac:dyDescent="0.2">
      <c r="A28" s="137" t="s">
        <v>276</v>
      </c>
      <c r="B28" s="143"/>
      <c r="C28" s="102"/>
      <c r="D28" s="103"/>
      <c r="E28" s="103"/>
      <c r="F28" s="103"/>
      <c r="G28" s="103"/>
      <c r="H28" s="103"/>
      <c r="I28" s="103"/>
      <c r="J28" s="103"/>
      <c r="K28" s="104"/>
      <c r="L28" s="102"/>
      <c r="M28" s="103"/>
      <c r="N28" s="103"/>
      <c r="O28" s="103"/>
      <c r="P28" s="103"/>
      <c r="Q28" s="103"/>
      <c r="R28" s="103"/>
      <c r="S28" s="103"/>
      <c r="T28" s="104"/>
      <c r="U28" s="102"/>
      <c r="V28" s="103"/>
      <c r="W28" s="103"/>
      <c r="X28" s="103"/>
      <c r="Y28" s="103"/>
      <c r="Z28" s="104"/>
    </row>
    <row r="29" spans="1:26" x14ac:dyDescent="0.2">
      <c r="A29" s="137" t="s">
        <v>277</v>
      </c>
      <c r="B29" s="143"/>
      <c r="C29" s="102"/>
      <c r="D29" s="103"/>
      <c r="E29" s="103"/>
      <c r="F29" s="103"/>
      <c r="G29" s="103"/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4"/>
      <c r="U29" s="102"/>
      <c r="V29" s="103"/>
      <c r="W29" s="103"/>
      <c r="X29" s="103"/>
      <c r="Y29" s="103"/>
      <c r="Z29" s="104"/>
    </row>
    <row r="30" spans="1:26" x14ac:dyDescent="0.2">
      <c r="A30" s="137" t="s">
        <v>278</v>
      </c>
      <c r="B30" s="143"/>
      <c r="C30" s="102"/>
      <c r="D30" s="103"/>
      <c r="E30" s="103"/>
      <c r="F30" s="103"/>
      <c r="G30" s="103"/>
      <c r="H30" s="103"/>
      <c r="I30" s="103"/>
      <c r="J30" s="103"/>
      <c r="K30" s="104"/>
      <c r="L30" s="102"/>
      <c r="M30" s="103"/>
      <c r="N30" s="103"/>
      <c r="O30" s="103"/>
      <c r="P30" s="103"/>
      <c r="Q30" s="103"/>
      <c r="R30" s="103"/>
      <c r="S30" s="103"/>
      <c r="T30" s="104"/>
      <c r="U30" s="102"/>
      <c r="V30" s="103"/>
      <c r="W30" s="103"/>
      <c r="X30" s="103"/>
      <c r="Y30" s="103"/>
      <c r="Z30" s="104"/>
    </row>
    <row r="31" spans="1:26" x14ac:dyDescent="0.2">
      <c r="A31" s="137" t="s">
        <v>279</v>
      </c>
      <c r="B31" s="143"/>
      <c r="C31" s="102"/>
      <c r="D31" s="103"/>
      <c r="E31" s="103"/>
      <c r="F31" s="103"/>
      <c r="G31" s="103"/>
      <c r="H31" s="103"/>
      <c r="I31" s="103"/>
      <c r="J31" s="103"/>
      <c r="K31" s="104"/>
      <c r="L31" s="102"/>
      <c r="M31" s="103"/>
      <c r="N31" s="103"/>
      <c r="O31" s="103"/>
      <c r="P31" s="103"/>
      <c r="Q31" s="103"/>
      <c r="R31" s="103"/>
      <c r="S31" s="103"/>
      <c r="T31" s="104"/>
      <c r="U31" s="102"/>
      <c r="V31" s="103"/>
      <c r="W31" s="103"/>
      <c r="X31" s="103"/>
      <c r="Y31" s="103"/>
      <c r="Z31" s="104"/>
    </row>
    <row r="32" spans="1:26" x14ac:dyDescent="0.2">
      <c r="A32" s="137" t="s">
        <v>280</v>
      </c>
      <c r="B32" s="143"/>
      <c r="C32" s="102"/>
      <c r="D32" s="103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4"/>
      <c r="U32" s="102"/>
      <c r="V32" s="103"/>
      <c r="W32" s="103"/>
      <c r="X32" s="103"/>
      <c r="Y32" s="103"/>
      <c r="Z32" s="104"/>
    </row>
    <row r="33" spans="1:26" x14ac:dyDescent="0.2">
      <c r="A33" s="137" t="s">
        <v>281</v>
      </c>
      <c r="B33" s="143"/>
      <c r="C33" s="102"/>
      <c r="D33" s="103"/>
      <c r="E33" s="103"/>
      <c r="F33" s="103"/>
      <c r="G33" s="103"/>
      <c r="H33" s="103"/>
      <c r="I33" s="103"/>
      <c r="J33" s="103"/>
      <c r="K33" s="104"/>
      <c r="L33" s="102"/>
      <c r="M33" s="103"/>
      <c r="N33" s="103"/>
      <c r="O33" s="103"/>
      <c r="P33" s="103"/>
      <c r="Q33" s="103"/>
      <c r="R33" s="103"/>
      <c r="S33" s="103"/>
      <c r="T33" s="104"/>
      <c r="U33" s="102"/>
      <c r="V33" s="103"/>
      <c r="W33" s="103"/>
      <c r="X33" s="103"/>
      <c r="Y33" s="103"/>
      <c r="Z33" s="104"/>
    </row>
    <row r="34" spans="1:26" x14ac:dyDescent="0.2">
      <c r="A34" s="137" t="s">
        <v>282</v>
      </c>
      <c r="B34" s="143"/>
      <c r="C34" s="102"/>
      <c r="D34" s="103"/>
      <c r="E34" s="103"/>
      <c r="F34" s="103"/>
      <c r="G34" s="103"/>
      <c r="H34" s="103"/>
      <c r="I34" s="103"/>
      <c r="J34" s="103"/>
      <c r="K34" s="104"/>
      <c r="L34" s="102"/>
      <c r="M34" s="103"/>
      <c r="N34" s="103"/>
      <c r="O34" s="103"/>
      <c r="P34" s="103"/>
      <c r="Q34" s="103"/>
      <c r="R34" s="103"/>
      <c r="S34" s="103"/>
      <c r="T34" s="104"/>
      <c r="U34" s="102"/>
      <c r="V34" s="103"/>
      <c r="W34" s="103"/>
      <c r="X34" s="103"/>
      <c r="Y34" s="103"/>
      <c r="Z34" s="104"/>
    </row>
    <row r="35" spans="1:26" x14ac:dyDescent="0.2">
      <c r="A35" s="137" t="s">
        <v>283</v>
      </c>
      <c r="B35" s="143"/>
      <c r="C35" s="102"/>
      <c r="D35" s="103"/>
      <c r="E35" s="103"/>
      <c r="F35" s="103"/>
      <c r="G35" s="103"/>
      <c r="H35" s="103"/>
      <c r="I35" s="103"/>
      <c r="J35" s="103"/>
      <c r="K35" s="104"/>
      <c r="L35" s="102"/>
      <c r="M35" s="103"/>
      <c r="N35" s="103"/>
      <c r="O35" s="103"/>
      <c r="P35" s="103"/>
      <c r="Q35" s="103"/>
      <c r="R35" s="103"/>
      <c r="S35" s="103"/>
      <c r="T35" s="104"/>
      <c r="U35" s="102"/>
      <c r="V35" s="103"/>
      <c r="W35" s="103"/>
      <c r="X35" s="103"/>
      <c r="Y35" s="103"/>
      <c r="Z35" s="104"/>
    </row>
    <row r="36" spans="1:26" ht="16" thickBot="1" x14ac:dyDescent="0.25">
      <c r="A36" s="144" t="s">
        <v>284</v>
      </c>
      <c r="B36" s="145"/>
      <c r="C36" s="102"/>
      <c r="D36" s="103"/>
      <c r="E36" s="103"/>
      <c r="F36" s="103"/>
      <c r="G36" s="103"/>
      <c r="H36" s="103"/>
      <c r="I36" s="103"/>
      <c r="J36" s="103"/>
      <c r="K36" s="104"/>
      <c r="L36" s="102"/>
      <c r="M36" s="103"/>
      <c r="N36" s="103"/>
      <c r="O36" s="103"/>
      <c r="P36" s="103"/>
      <c r="Q36" s="103"/>
      <c r="R36" s="103"/>
      <c r="S36" s="103"/>
      <c r="T36" s="104"/>
      <c r="U36" s="102"/>
      <c r="V36" s="103"/>
      <c r="W36" s="103"/>
      <c r="X36" s="103"/>
      <c r="Y36" s="103"/>
      <c r="Z36" s="104"/>
    </row>
    <row r="37" spans="1:26" x14ac:dyDescent="0.2">
      <c r="A37" s="141" t="s">
        <v>285</v>
      </c>
      <c r="B37" s="142"/>
      <c r="C37" s="109"/>
      <c r="D37" s="110"/>
      <c r="E37" s="110"/>
      <c r="F37" s="110"/>
      <c r="G37" s="110"/>
      <c r="H37" s="110"/>
      <c r="I37" s="110"/>
      <c r="J37" s="110"/>
      <c r="K37" s="1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</row>
    <row r="38" spans="1:26" x14ac:dyDescent="0.2">
      <c r="A38" s="137" t="s">
        <v>286</v>
      </c>
      <c r="B38" s="138"/>
      <c r="C38" s="102"/>
      <c r="D38" s="103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03"/>
      <c r="R38" s="103"/>
      <c r="S38" s="103"/>
      <c r="T38" s="104"/>
      <c r="U38" s="102"/>
      <c r="V38" s="103"/>
      <c r="W38" s="103"/>
      <c r="X38" s="103"/>
      <c r="Y38" s="103"/>
      <c r="Z38" s="104"/>
    </row>
    <row r="39" spans="1:26" x14ac:dyDescent="0.2">
      <c r="A39" s="137" t="s">
        <v>287</v>
      </c>
      <c r="B39" s="138"/>
      <c r="C39" s="102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104"/>
      <c r="U39" s="102"/>
      <c r="V39" s="103"/>
      <c r="W39" s="103"/>
      <c r="X39" s="103"/>
      <c r="Y39" s="103"/>
      <c r="Z39" s="104"/>
    </row>
    <row r="40" spans="1:26" x14ac:dyDescent="0.2">
      <c r="A40" s="137" t="s">
        <v>288</v>
      </c>
      <c r="B40" s="138"/>
      <c r="C40" s="102"/>
      <c r="D40" s="103"/>
      <c r="E40" s="103"/>
      <c r="F40" s="103"/>
      <c r="G40" s="103"/>
      <c r="H40" s="103"/>
      <c r="I40" s="103"/>
      <c r="J40" s="103"/>
      <c r="K40" s="104"/>
      <c r="L40" s="102"/>
      <c r="M40" s="103"/>
      <c r="N40" s="103"/>
      <c r="O40" s="103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</row>
    <row r="41" spans="1:26" x14ac:dyDescent="0.2">
      <c r="A41" s="137" t="s">
        <v>289</v>
      </c>
      <c r="B41" s="138"/>
      <c r="C41" s="102"/>
      <c r="D41" s="103"/>
      <c r="E41" s="103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</row>
    <row r="42" spans="1:26" x14ac:dyDescent="0.2">
      <c r="A42" s="137" t="s">
        <v>290</v>
      </c>
      <c r="B42" s="138"/>
      <c r="C42" s="102"/>
      <c r="D42" s="103"/>
      <c r="E42" s="103"/>
      <c r="F42" s="103"/>
      <c r="G42" s="103"/>
      <c r="H42" s="103"/>
      <c r="I42" s="103"/>
      <c r="J42" s="103"/>
      <c r="K42" s="104"/>
      <c r="L42" s="102"/>
      <c r="M42" s="103"/>
      <c r="N42" s="103"/>
      <c r="O42" s="103"/>
      <c r="P42" s="103"/>
      <c r="Q42" s="103"/>
      <c r="R42" s="103"/>
      <c r="S42" s="103"/>
      <c r="T42" s="104"/>
      <c r="U42" s="102"/>
      <c r="V42" s="103"/>
      <c r="W42" s="103"/>
      <c r="X42" s="103"/>
      <c r="Y42" s="103"/>
      <c r="Z42" s="104"/>
    </row>
    <row r="43" spans="1:26" x14ac:dyDescent="0.2">
      <c r="A43" s="137" t="s">
        <v>291</v>
      </c>
      <c r="B43" s="138"/>
      <c r="C43" s="102"/>
      <c r="D43" s="103"/>
      <c r="E43" s="103"/>
      <c r="F43" s="103"/>
      <c r="G43" s="103"/>
      <c r="H43" s="103"/>
      <c r="I43" s="103"/>
      <c r="J43" s="103"/>
      <c r="K43" s="104"/>
      <c r="L43" s="102"/>
      <c r="M43" s="103"/>
      <c r="N43" s="103"/>
      <c r="O43" s="103"/>
      <c r="P43" s="103"/>
      <c r="Q43" s="103"/>
      <c r="R43" s="103"/>
      <c r="S43" s="103"/>
      <c r="T43" s="104"/>
      <c r="U43" s="102"/>
      <c r="V43" s="103"/>
      <c r="W43" s="103"/>
      <c r="X43" s="103"/>
      <c r="Y43" s="103"/>
      <c r="Z43" s="104"/>
    </row>
    <row r="44" spans="1:26" x14ac:dyDescent="0.2">
      <c r="A44" s="137" t="s">
        <v>292</v>
      </c>
      <c r="B44" s="138"/>
      <c r="C44" s="102"/>
      <c r="D44" s="103"/>
      <c r="E44" s="103"/>
      <c r="F44" s="103"/>
      <c r="G44" s="103"/>
      <c r="H44" s="103"/>
      <c r="I44" s="103"/>
      <c r="J44" s="103"/>
      <c r="K44" s="104"/>
      <c r="L44" s="102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4"/>
    </row>
    <row r="45" spans="1:26" x14ac:dyDescent="0.2">
      <c r="A45" s="137" t="s">
        <v>293</v>
      </c>
      <c r="B45" s="138"/>
      <c r="C45" s="102"/>
      <c r="D45" s="103"/>
      <c r="E45" s="103"/>
      <c r="F45" s="103"/>
      <c r="G45" s="103"/>
      <c r="H45" s="103"/>
      <c r="I45" s="103"/>
      <c r="J45" s="103"/>
      <c r="K45" s="104"/>
      <c r="L45" s="102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4"/>
    </row>
    <row r="46" spans="1:26" x14ac:dyDescent="0.2">
      <c r="A46" s="137" t="s">
        <v>294</v>
      </c>
      <c r="B46" s="138"/>
      <c r="C46" s="102"/>
      <c r="D46" s="103"/>
      <c r="E46" s="103"/>
      <c r="F46" s="103"/>
      <c r="G46" s="103"/>
      <c r="H46" s="103"/>
      <c r="I46" s="103"/>
      <c r="J46" s="103"/>
      <c r="K46" s="104"/>
      <c r="L46" s="102"/>
      <c r="M46" s="103"/>
      <c r="N46" s="103"/>
      <c r="O46" s="103"/>
      <c r="P46" s="103"/>
      <c r="Q46" s="103"/>
      <c r="R46" s="103"/>
      <c r="S46" s="103"/>
      <c r="T46" s="104"/>
      <c r="U46" s="102"/>
      <c r="V46" s="103"/>
      <c r="W46" s="103"/>
      <c r="X46" s="103"/>
      <c r="Y46" s="103"/>
      <c r="Z46" s="104"/>
    </row>
    <row r="47" spans="1:26" ht="16" thickBot="1" x14ac:dyDescent="0.25">
      <c r="A47" s="139" t="s">
        <v>295</v>
      </c>
      <c r="B47" s="140"/>
      <c r="C47" s="105"/>
      <c r="D47" s="106"/>
      <c r="E47" s="106"/>
      <c r="F47" s="106"/>
      <c r="G47" s="106"/>
      <c r="H47" s="106"/>
      <c r="I47" s="106"/>
      <c r="J47" s="106"/>
      <c r="K47" s="107"/>
      <c r="L47" s="105"/>
      <c r="M47" s="106"/>
      <c r="N47" s="106"/>
      <c r="O47" s="106"/>
      <c r="P47" s="106"/>
      <c r="Q47" s="106"/>
      <c r="R47" s="106"/>
      <c r="S47" s="106"/>
      <c r="T47" s="107"/>
      <c r="U47" s="105"/>
      <c r="V47" s="106"/>
      <c r="W47" s="106"/>
      <c r="X47" s="106"/>
      <c r="Y47" s="106"/>
      <c r="Z47" s="107"/>
    </row>
    <row r="48" spans="1:26" x14ac:dyDescent="0.2">
      <c r="A48" s="141" t="s">
        <v>296</v>
      </c>
      <c r="B48" s="142"/>
      <c r="C48" s="109"/>
      <c r="D48" s="110"/>
      <c r="E48" s="110"/>
      <c r="F48" s="110"/>
      <c r="G48" s="110"/>
      <c r="H48" s="110"/>
      <c r="I48" s="110"/>
      <c r="J48" s="110"/>
      <c r="K48" s="111"/>
      <c r="L48" s="109"/>
      <c r="M48" s="110"/>
      <c r="N48" s="110"/>
      <c r="O48" s="110"/>
      <c r="P48" s="110"/>
      <c r="Q48" s="110"/>
      <c r="R48" s="110"/>
      <c r="S48" s="110"/>
      <c r="T48" s="111"/>
      <c r="U48" s="109"/>
      <c r="V48" s="110"/>
      <c r="W48" s="110"/>
      <c r="X48" s="110"/>
      <c r="Y48" s="110"/>
      <c r="Z48" s="111"/>
    </row>
    <row r="49" spans="1:26" x14ac:dyDescent="0.2">
      <c r="A49" s="137" t="s">
        <v>297</v>
      </c>
      <c r="B49" s="138"/>
      <c r="C49" s="102"/>
      <c r="D49" s="103"/>
      <c r="E49" s="103"/>
      <c r="F49" s="103"/>
      <c r="G49" s="103"/>
      <c r="H49" s="103"/>
      <c r="I49" s="103"/>
      <c r="J49" s="103"/>
      <c r="K49" s="104"/>
      <c r="L49" s="102"/>
      <c r="M49" s="103"/>
      <c r="N49" s="103"/>
      <c r="O49" s="103"/>
      <c r="P49" s="103"/>
      <c r="Q49" s="103"/>
      <c r="R49" s="103"/>
      <c r="S49" s="103"/>
      <c r="T49" s="104"/>
      <c r="U49" s="102"/>
      <c r="V49" s="103"/>
      <c r="W49" s="103"/>
      <c r="X49" s="103"/>
      <c r="Y49" s="103"/>
      <c r="Z49" s="104"/>
    </row>
    <row r="50" spans="1:26" x14ac:dyDescent="0.2">
      <c r="A50" s="137" t="s">
        <v>298</v>
      </c>
      <c r="B50" s="138"/>
      <c r="C50" s="102"/>
      <c r="D50" s="103"/>
      <c r="E50" s="103"/>
      <c r="F50" s="103"/>
      <c r="G50" s="103"/>
      <c r="H50" s="103"/>
      <c r="I50" s="103"/>
      <c r="J50" s="103"/>
      <c r="K50" s="104"/>
      <c r="L50" s="102"/>
      <c r="M50" s="103"/>
      <c r="N50" s="103"/>
      <c r="O50" s="103"/>
      <c r="P50" s="103"/>
      <c r="Q50" s="103"/>
      <c r="R50" s="103"/>
      <c r="S50" s="103"/>
      <c r="T50" s="104"/>
      <c r="U50" s="102"/>
      <c r="V50" s="103"/>
      <c r="W50" s="103"/>
      <c r="X50" s="103"/>
      <c r="Y50" s="103"/>
      <c r="Z50" s="104"/>
    </row>
    <row r="51" spans="1:26" x14ac:dyDescent="0.2">
      <c r="A51" s="137" t="s">
        <v>299</v>
      </c>
      <c r="B51" s="138"/>
      <c r="C51" s="102"/>
      <c r="D51" s="103"/>
      <c r="E51" s="103"/>
      <c r="F51" s="103"/>
      <c r="G51" s="103"/>
      <c r="H51" s="103"/>
      <c r="I51" s="103"/>
      <c r="J51" s="103"/>
      <c r="K51" s="104"/>
      <c r="L51" s="102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4"/>
    </row>
    <row r="52" spans="1:26" x14ac:dyDescent="0.2">
      <c r="A52" s="137" t="s">
        <v>300</v>
      </c>
      <c r="B52" s="138"/>
      <c r="C52" s="102"/>
      <c r="D52" s="103"/>
      <c r="E52" s="103"/>
      <c r="F52" s="103"/>
      <c r="G52" s="103"/>
      <c r="H52" s="103"/>
      <c r="I52" s="103"/>
      <c r="J52" s="103"/>
      <c r="K52" s="104"/>
      <c r="L52" s="102"/>
      <c r="M52" s="103"/>
      <c r="N52" s="103"/>
      <c r="O52" s="103"/>
      <c r="P52" s="103"/>
      <c r="Q52" s="103"/>
      <c r="R52" s="103"/>
      <c r="S52" s="103"/>
      <c r="T52" s="104"/>
      <c r="U52" s="102"/>
      <c r="V52" s="103"/>
      <c r="W52" s="103"/>
      <c r="X52" s="103"/>
      <c r="Y52" s="103"/>
      <c r="Z52" s="104"/>
    </row>
    <row r="53" spans="1:26" x14ac:dyDescent="0.2">
      <c r="A53" s="137" t="s">
        <v>301</v>
      </c>
      <c r="B53" s="138"/>
      <c r="C53" s="102"/>
      <c r="D53" s="103"/>
      <c r="E53" s="103"/>
      <c r="F53" s="103"/>
      <c r="G53" s="103"/>
      <c r="H53" s="103"/>
      <c r="I53" s="103"/>
      <c r="J53" s="103"/>
      <c r="K53" s="104"/>
      <c r="L53" s="102"/>
      <c r="M53" s="103"/>
      <c r="N53" s="103"/>
      <c r="O53" s="103"/>
      <c r="P53" s="103"/>
      <c r="Q53" s="103"/>
      <c r="R53" s="103"/>
      <c r="S53" s="103"/>
      <c r="T53" s="104"/>
      <c r="U53" s="102"/>
      <c r="V53" s="103"/>
      <c r="W53" s="103"/>
      <c r="X53" s="103"/>
      <c r="Y53" s="103"/>
      <c r="Z53" s="104"/>
    </row>
    <row r="54" spans="1:26" x14ac:dyDescent="0.2">
      <c r="A54" s="137" t="s">
        <v>302</v>
      </c>
      <c r="B54" s="138"/>
      <c r="C54" s="102"/>
      <c r="D54" s="103"/>
      <c r="E54" s="103"/>
      <c r="F54" s="103"/>
      <c r="G54" s="103"/>
      <c r="H54" s="103"/>
      <c r="I54" s="103"/>
      <c r="J54" s="103"/>
      <c r="K54" s="104"/>
      <c r="L54" s="102"/>
      <c r="M54" s="103"/>
      <c r="N54" s="103"/>
      <c r="O54" s="103"/>
      <c r="P54" s="103"/>
      <c r="Q54" s="103"/>
      <c r="R54" s="103"/>
      <c r="S54" s="103"/>
      <c r="T54" s="104"/>
      <c r="U54" s="102"/>
      <c r="V54" s="103"/>
      <c r="W54" s="103"/>
      <c r="X54" s="103"/>
      <c r="Y54" s="103"/>
      <c r="Z54" s="104"/>
    </row>
    <row r="55" spans="1:26" x14ac:dyDescent="0.2">
      <c r="A55" s="137" t="s">
        <v>303</v>
      </c>
      <c r="B55" s="138"/>
      <c r="C55" s="102"/>
      <c r="D55" s="103"/>
      <c r="E55" s="103"/>
      <c r="F55" s="103"/>
      <c r="G55" s="103"/>
      <c r="H55" s="103"/>
      <c r="I55" s="103"/>
      <c r="J55" s="103"/>
      <c r="K55" s="104"/>
      <c r="L55" s="102"/>
      <c r="M55" s="103"/>
      <c r="N55" s="103"/>
      <c r="O55" s="103"/>
      <c r="P55" s="103"/>
      <c r="Q55" s="103"/>
      <c r="R55" s="103"/>
      <c r="S55" s="103"/>
      <c r="T55" s="104"/>
      <c r="U55" s="102"/>
      <c r="V55" s="103"/>
      <c r="W55" s="103"/>
      <c r="X55" s="103"/>
      <c r="Y55" s="103"/>
      <c r="Z55" s="104"/>
    </row>
    <row r="56" spans="1:26" x14ac:dyDescent="0.2">
      <c r="A56" s="137" t="s">
        <v>304</v>
      </c>
      <c r="B56" s="138"/>
      <c r="C56" s="102"/>
      <c r="D56" s="103"/>
      <c r="E56" s="103"/>
      <c r="F56" s="103"/>
      <c r="G56" s="103"/>
      <c r="H56" s="103"/>
      <c r="I56" s="103"/>
      <c r="J56" s="103"/>
      <c r="K56" s="104"/>
      <c r="L56" s="102"/>
      <c r="M56" s="103"/>
      <c r="N56" s="103"/>
      <c r="O56" s="103"/>
      <c r="P56" s="103"/>
      <c r="Q56" s="103"/>
      <c r="R56" s="103"/>
      <c r="S56" s="103"/>
      <c r="T56" s="104"/>
      <c r="U56" s="102"/>
      <c r="V56" s="103"/>
      <c r="W56" s="103"/>
      <c r="X56" s="103"/>
      <c r="Y56" s="103"/>
      <c r="Z56" s="104"/>
    </row>
    <row r="57" spans="1:26" x14ac:dyDescent="0.2">
      <c r="A57" s="137" t="s">
        <v>305</v>
      </c>
      <c r="B57" s="138"/>
      <c r="C57" s="102"/>
      <c r="D57" s="103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4"/>
    </row>
    <row r="58" spans="1:26" ht="16" thickBot="1" x14ac:dyDescent="0.25">
      <c r="A58" s="139" t="s">
        <v>306</v>
      </c>
      <c r="B58" s="140"/>
      <c r="C58" s="105"/>
      <c r="D58" s="106"/>
      <c r="E58" s="106"/>
      <c r="F58" s="106"/>
      <c r="G58" s="106"/>
      <c r="H58" s="106"/>
      <c r="I58" s="106"/>
      <c r="J58" s="106"/>
      <c r="K58" s="107"/>
      <c r="L58" s="105"/>
      <c r="M58" s="106"/>
      <c r="N58" s="106"/>
      <c r="O58" s="106"/>
      <c r="P58" s="106"/>
      <c r="Q58" s="106"/>
      <c r="R58" s="106"/>
      <c r="S58" s="106"/>
      <c r="T58" s="107"/>
      <c r="U58" s="105"/>
      <c r="V58" s="106"/>
      <c r="W58" s="106"/>
      <c r="X58" s="106"/>
      <c r="Y58" s="106"/>
      <c r="Z58" s="107"/>
    </row>
    <row r="59" spans="1:26" x14ac:dyDescent="0.2">
      <c r="A59" s="141" t="s">
        <v>307</v>
      </c>
      <c r="B59" s="142"/>
      <c r="C59" s="109"/>
      <c r="D59" s="110"/>
      <c r="E59" s="110"/>
      <c r="F59" s="110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0"/>
      <c r="R59" s="110"/>
      <c r="S59" s="110"/>
      <c r="T59" s="111"/>
      <c r="U59" s="109"/>
      <c r="V59" s="110"/>
      <c r="W59" s="110"/>
      <c r="X59" s="110"/>
      <c r="Y59" s="110"/>
      <c r="Z59" s="111"/>
    </row>
    <row r="60" spans="1:26" x14ac:dyDescent="0.2">
      <c r="A60" s="137" t="s">
        <v>308</v>
      </c>
      <c r="B60" s="138"/>
      <c r="C60" s="102"/>
      <c r="D60" s="103"/>
      <c r="E60" s="103"/>
      <c r="F60" s="103"/>
      <c r="G60" s="103"/>
      <c r="H60" s="103"/>
      <c r="I60" s="103"/>
      <c r="J60" s="103"/>
      <c r="K60" s="104"/>
      <c r="L60" s="102"/>
      <c r="M60" s="103"/>
      <c r="N60" s="103"/>
      <c r="O60" s="103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</row>
    <row r="61" spans="1:26" x14ac:dyDescent="0.2">
      <c r="A61" s="137" t="s">
        <v>309</v>
      </c>
      <c r="B61" s="138"/>
      <c r="C61" s="102"/>
      <c r="D61" s="103"/>
      <c r="E61" s="103"/>
      <c r="F61" s="103"/>
      <c r="G61" s="103"/>
      <c r="H61" s="103"/>
      <c r="I61" s="103"/>
      <c r="J61" s="103"/>
      <c r="K61" s="104"/>
      <c r="L61" s="102"/>
      <c r="M61" s="103"/>
      <c r="N61" s="103"/>
      <c r="O61" s="103"/>
      <c r="P61" s="103"/>
      <c r="Q61" s="103"/>
      <c r="R61" s="103"/>
      <c r="S61" s="103"/>
      <c r="T61" s="104"/>
      <c r="U61" s="102"/>
      <c r="V61" s="103"/>
      <c r="W61" s="103"/>
      <c r="X61" s="103"/>
      <c r="Y61" s="103"/>
      <c r="Z61" s="104"/>
    </row>
    <row r="62" spans="1:26" x14ac:dyDescent="0.2">
      <c r="A62" s="137" t="s">
        <v>310</v>
      </c>
      <c r="B62" s="138"/>
      <c r="C62" s="102"/>
      <c r="D62" s="103"/>
      <c r="E62" s="103"/>
      <c r="F62" s="103"/>
      <c r="G62" s="103"/>
      <c r="H62" s="103"/>
      <c r="I62" s="103"/>
      <c r="J62" s="103"/>
      <c r="K62" s="104"/>
      <c r="L62" s="102"/>
      <c r="M62" s="103"/>
      <c r="N62" s="103"/>
      <c r="O62" s="103"/>
      <c r="P62" s="103"/>
      <c r="Q62" s="103"/>
      <c r="R62" s="103"/>
      <c r="S62" s="103"/>
      <c r="T62" s="104"/>
      <c r="U62" s="102"/>
      <c r="V62" s="103"/>
      <c r="W62" s="103"/>
      <c r="X62" s="103"/>
      <c r="Y62" s="103"/>
      <c r="Z62" s="104"/>
    </row>
    <row r="63" spans="1:26" x14ac:dyDescent="0.2">
      <c r="A63" s="137" t="s">
        <v>311</v>
      </c>
      <c r="B63" s="138"/>
      <c r="C63" s="102"/>
      <c r="D63" s="103"/>
      <c r="E63" s="103"/>
      <c r="F63" s="103"/>
      <c r="G63" s="103"/>
      <c r="H63" s="103"/>
      <c r="I63" s="103"/>
      <c r="J63" s="103"/>
      <c r="K63" s="104"/>
      <c r="L63" s="102"/>
      <c r="M63" s="103"/>
      <c r="N63" s="103"/>
      <c r="O63" s="103"/>
      <c r="P63" s="103"/>
      <c r="Q63" s="103"/>
      <c r="R63" s="103"/>
      <c r="S63" s="103"/>
      <c r="T63" s="104"/>
      <c r="U63" s="102"/>
      <c r="V63" s="103"/>
      <c r="W63" s="103"/>
      <c r="X63" s="103"/>
      <c r="Y63" s="103"/>
      <c r="Z63" s="104"/>
    </row>
    <row r="64" spans="1:26" x14ac:dyDescent="0.2">
      <c r="A64" s="137" t="s">
        <v>312</v>
      </c>
      <c r="B64" s="138"/>
      <c r="C64" s="102"/>
      <c r="D64" s="103"/>
      <c r="E64" s="103"/>
      <c r="F64" s="103"/>
      <c r="G64" s="103"/>
      <c r="H64" s="103"/>
      <c r="I64" s="103"/>
      <c r="J64" s="103"/>
      <c r="K64" s="104"/>
      <c r="L64" s="102"/>
      <c r="M64" s="103"/>
      <c r="N64" s="103"/>
      <c r="O64" s="103"/>
      <c r="P64" s="103"/>
      <c r="Q64" s="103"/>
      <c r="R64" s="103"/>
      <c r="S64" s="103"/>
      <c r="T64" s="104"/>
      <c r="U64" s="102"/>
      <c r="V64" s="103"/>
      <c r="W64" s="103"/>
      <c r="X64" s="103"/>
      <c r="Y64" s="103"/>
      <c r="Z64" s="104"/>
    </row>
    <row r="65" spans="1:26" x14ac:dyDescent="0.2">
      <c r="A65" s="137" t="s">
        <v>313</v>
      </c>
      <c r="B65" s="138"/>
      <c r="C65" s="102"/>
      <c r="D65" s="103"/>
      <c r="E65" s="103"/>
      <c r="F65" s="103"/>
      <c r="G65" s="103"/>
      <c r="H65" s="103"/>
      <c r="I65" s="103"/>
      <c r="J65" s="103"/>
      <c r="K65" s="104"/>
      <c r="L65" s="102"/>
      <c r="M65" s="103"/>
      <c r="N65" s="103"/>
      <c r="O65" s="103"/>
      <c r="P65" s="103"/>
      <c r="Q65" s="103"/>
      <c r="R65" s="103"/>
      <c r="S65" s="103"/>
      <c r="T65" s="104"/>
      <c r="U65" s="102"/>
      <c r="V65" s="103"/>
      <c r="W65" s="103"/>
      <c r="X65" s="103"/>
      <c r="Y65" s="103"/>
      <c r="Z65" s="104"/>
    </row>
    <row r="66" spans="1:26" x14ac:dyDescent="0.2">
      <c r="A66" s="137" t="s">
        <v>314</v>
      </c>
      <c r="B66" s="138"/>
      <c r="C66" s="102"/>
      <c r="D66" s="103"/>
      <c r="E66" s="103"/>
      <c r="F66" s="103"/>
      <c r="G66" s="103"/>
      <c r="H66" s="103"/>
      <c r="I66" s="103"/>
      <c r="J66" s="103"/>
      <c r="K66" s="104"/>
      <c r="L66" s="102"/>
      <c r="M66" s="103"/>
      <c r="N66" s="103"/>
      <c r="O66" s="103"/>
      <c r="P66" s="103"/>
      <c r="Q66" s="103"/>
      <c r="R66" s="103"/>
      <c r="S66" s="103"/>
      <c r="T66" s="104"/>
      <c r="U66" s="102"/>
      <c r="V66" s="103"/>
      <c r="W66" s="103"/>
      <c r="X66" s="103"/>
      <c r="Y66" s="103"/>
      <c r="Z66" s="104"/>
    </row>
    <row r="67" spans="1:26" x14ac:dyDescent="0.2">
      <c r="A67" s="137" t="s">
        <v>315</v>
      </c>
      <c r="B67" s="138"/>
      <c r="C67" s="102"/>
      <c r="D67" s="103"/>
      <c r="E67" s="103"/>
      <c r="F67" s="103"/>
      <c r="G67" s="103"/>
      <c r="H67" s="103"/>
      <c r="I67" s="103"/>
      <c r="J67" s="103"/>
      <c r="K67" s="104"/>
      <c r="L67" s="102"/>
      <c r="M67" s="103"/>
      <c r="N67" s="103"/>
      <c r="O67" s="103"/>
      <c r="P67" s="103"/>
      <c r="Q67" s="103"/>
      <c r="R67" s="103"/>
      <c r="S67" s="103"/>
      <c r="T67" s="104"/>
      <c r="U67" s="102"/>
      <c r="V67" s="103"/>
      <c r="W67" s="103"/>
      <c r="X67" s="103"/>
      <c r="Y67" s="103"/>
      <c r="Z67" s="104"/>
    </row>
    <row r="68" spans="1:26" x14ac:dyDescent="0.2">
      <c r="A68" s="137" t="s">
        <v>316</v>
      </c>
      <c r="B68" s="138"/>
      <c r="C68" s="102"/>
      <c r="D68" s="103"/>
      <c r="E68" s="103"/>
      <c r="F68" s="103"/>
      <c r="G68" s="103"/>
      <c r="H68" s="103"/>
      <c r="I68" s="103"/>
      <c r="J68" s="103"/>
      <c r="K68" s="104"/>
      <c r="L68" s="102"/>
      <c r="M68" s="103"/>
      <c r="N68" s="103"/>
      <c r="O68" s="103"/>
      <c r="P68" s="103"/>
      <c r="Q68" s="103"/>
      <c r="R68" s="103"/>
      <c r="S68" s="103"/>
      <c r="T68" s="104"/>
      <c r="U68" s="102"/>
      <c r="V68" s="103"/>
      <c r="W68" s="103"/>
      <c r="X68" s="103"/>
      <c r="Y68" s="103"/>
      <c r="Z68" s="104"/>
    </row>
    <row r="69" spans="1:26" ht="16" thickBot="1" x14ac:dyDescent="0.25">
      <c r="A69" s="139" t="s">
        <v>317</v>
      </c>
      <c r="B69" s="140"/>
      <c r="C69" s="105"/>
      <c r="D69" s="106"/>
      <c r="E69" s="106"/>
      <c r="F69" s="106"/>
      <c r="G69" s="106"/>
      <c r="H69" s="106"/>
      <c r="I69" s="106"/>
      <c r="J69" s="106"/>
      <c r="K69" s="107"/>
      <c r="L69" s="105"/>
      <c r="M69" s="106"/>
      <c r="N69" s="106"/>
      <c r="O69" s="106"/>
      <c r="P69" s="106"/>
      <c r="Q69" s="106"/>
      <c r="R69" s="106"/>
      <c r="S69" s="106"/>
      <c r="T69" s="107"/>
      <c r="U69" s="105"/>
      <c r="V69" s="106"/>
      <c r="W69" s="106"/>
      <c r="X69" s="106"/>
      <c r="Y69" s="106"/>
      <c r="Z69" s="107"/>
    </row>
    <row r="70" spans="1:26" x14ac:dyDescent="0.2">
      <c r="A70" s="141" t="s">
        <v>318</v>
      </c>
      <c r="B70" s="142"/>
      <c r="C70" s="109"/>
      <c r="D70" s="110"/>
      <c r="E70" s="110"/>
      <c r="F70" s="110"/>
      <c r="G70" s="110"/>
      <c r="H70" s="110"/>
      <c r="I70" s="110"/>
      <c r="J70" s="110"/>
      <c r="K70" s="111"/>
      <c r="L70" s="109"/>
      <c r="M70" s="110"/>
      <c r="N70" s="110"/>
      <c r="O70" s="110"/>
      <c r="P70" s="110"/>
      <c r="Q70" s="110"/>
      <c r="R70" s="110"/>
      <c r="S70" s="110"/>
      <c r="T70" s="111"/>
      <c r="U70" s="109"/>
      <c r="V70" s="110"/>
      <c r="W70" s="110"/>
      <c r="X70" s="110"/>
      <c r="Y70" s="110"/>
      <c r="Z70" s="111"/>
    </row>
    <row r="71" spans="1:26" x14ac:dyDescent="0.2">
      <c r="A71" s="137" t="s">
        <v>319</v>
      </c>
      <c r="B71" s="138"/>
      <c r="C71" s="102"/>
      <c r="D71" s="103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4"/>
    </row>
    <row r="72" spans="1:26" x14ac:dyDescent="0.2">
      <c r="A72" s="137" t="s">
        <v>320</v>
      </c>
      <c r="B72" s="138"/>
      <c r="C72" s="102"/>
      <c r="D72" s="103"/>
      <c r="E72" s="103"/>
      <c r="F72" s="103"/>
      <c r="G72" s="103"/>
      <c r="H72" s="103"/>
      <c r="I72" s="103"/>
      <c r="J72" s="103"/>
      <c r="K72" s="104"/>
      <c r="L72" s="102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4"/>
    </row>
    <row r="73" spans="1:26" x14ac:dyDescent="0.2">
      <c r="A73" s="137" t="s">
        <v>321</v>
      </c>
      <c r="B73" s="138"/>
      <c r="C73" s="102"/>
      <c r="D73" s="103"/>
      <c r="E73" s="103"/>
      <c r="F73" s="103"/>
      <c r="G73" s="103"/>
      <c r="H73" s="103"/>
      <c r="I73" s="103"/>
      <c r="J73" s="103"/>
      <c r="K73" s="104"/>
      <c r="L73" s="102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4"/>
    </row>
    <row r="74" spans="1:26" x14ac:dyDescent="0.2">
      <c r="A74" s="137" t="s">
        <v>322</v>
      </c>
      <c r="B74" s="138"/>
      <c r="C74" s="102"/>
      <c r="D74" s="103"/>
      <c r="E74" s="103"/>
      <c r="F74" s="103"/>
      <c r="G74" s="103"/>
      <c r="H74" s="103"/>
      <c r="I74" s="103"/>
      <c r="J74" s="103"/>
      <c r="K74" s="104"/>
      <c r="L74" s="102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4"/>
    </row>
    <row r="75" spans="1:26" ht="15" customHeight="1" x14ac:dyDescent="0.2">
      <c r="A75" s="137" t="s">
        <v>323</v>
      </c>
      <c r="B75" s="138"/>
      <c r="C75" s="102"/>
      <c r="D75" s="103"/>
      <c r="E75" s="103"/>
      <c r="F75" s="103"/>
      <c r="G75" s="103"/>
      <c r="H75" s="103"/>
      <c r="I75" s="103"/>
      <c r="J75" s="103"/>
      <c r="K75" s="104"/>
      <c r="L75" s="102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4"/>
    </row>
    <row r="76" spans="1:26" ht="15" customHeight="1" x14ac:dyDescent="0.2">
      <c r="A76" s="137" t="s">
        <v>324</v>
      </c>
      <c r="B76" s="138"/>
      <c r="C76" s="102"/>
      <c r="D76" s="103"/>
      <c r="E76" s="103"/>
      <c r="F76" s="103"/>
      <c r="G76" s="103"/>
      <c r="H76" s="103"/>
      <c r="I76" s="103"/>
      <c r="J76" s="103"/>
      <c r="K76" s="104"/>
      <c r="L76" s="102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4"/>
    </row>
    <row r="77" spans="1:26" ht="15" customHeight="1" x14ac:dyDescent="0.2">
      <c r="A77" s="137" t="s">
        <v>325</v>
      </c>
      <c r="B77" s="138"/>
      <c r="C77" s="102"/>
      <c r="D77" s="103"/>
      <c r="E77" s="103"/>
      <c r="F77" s="103"/>
      <c r="G77" s="103"/>
      <c r="H77" s="103"/>
      <c r="I77" s="103"/>
      <c r="J77" s="103"/>
      <c r="K77" s="104"/>
      <c r="L77" s="102"/>
      <c r="M77" s="103"/>
      <c r="N77" s="103"/>
      <c r="O77" s="103"/>
      <c r="P77" s="103"/>
      <c r="Q77" s="103"/>
      <c r="R77" s="103"/>
      <c r="S77" s="103"/>
      <c r="T77" s="104"/>
      <c r="U77" s="102"/>
      <c r="V77" s="103"/>
      <c r="W77" s="103"/>
      <c r="X77" s="103"/>
      <c r="Y77" s="103"/>
      <c r="Z77" s="104"/>
    </row>
    <row r="78" spans="1:26" x14ac:dyDescent="0.2">
      <c r="A78" s="137" t="s">
        <v>326</v>
      </c>
      <c r="B78" s="138"/>
      <c r="C78" s="102"/>
      <c r="D78" s="103"/>
      <c r="E78" s="103"/>
      <c r="F78" s="103"/>
      <c r="G78" s="103"/>
      <c r="H78" s="103"/>
      <c r="I78" s="103"/>
      <c r="J78" s="103"/>
      <c r="K78" s="104"/>
      <c r="L78" s="102"/>
      <c r="M78" s="103"/>
      <c r="N78" s="103"/>
      <c r="O78" s="103"/>
      <c r="P78" s="103"/>
      <c r="Q78" s="103"/>
      <c r="R78" s="103"/>
      <c r="S78" s="103"/>
      <c r="T78" s="104"/>
      <c r="U78" s="102"/>
      <c r="V78" s="103"/>
      <c r="W78" s="103"/>
      <c r="X78" s="103"/>
      <c r="Y78" s="103"/>
      <c r="Z78" s="104"/>
    </row>
    <row r="79" spans="1:26" ht="15" customHeight="1" x14ac:dyDescent="0.2">
      <c r="A79" s="137" t="s">
        <v>327</v>
      </c>
      <c r="B79" s="138"/>
      <c r="C79" s="102"/>
      <c r="D79" s="103"/>
      <c r="E79" s="103"/>
      <c r="F79" s="103"/>
      <c r="G79" s="103"/>
      <c r="H79" s="103"/>
      <c r="I79" s="103"/>
      <c r="J79" s="103"/>
      <c r="K79" s="104"/>
      <c r="L79" s="102"/>
      <c r="M79" s="103"/>
      <c r="N79" s="103"/>
      <c r="O79" s="103"/>
      <c r="P79" s="103"/>
      <c r="Q79" s="103"/>
      <c r="R79" s="103"/>
      <c r="S79" s="103"/>
      <c r="T79" s="104"/>
      <c r="U79" s="102"/>
      <c r="V79" s="103"/>
      <c r="W79" s="103"/>
      <c r="X79" s="103"/>
      <c r="Y79" s="103"/>
      <c r="Z79" s="104"/>
    </row>
    <row r="80" spans="1:26" ht="15" customHeight="1" thickBot="1" x14ac:dyDescent="0.25">
      <c r="A80" s="139" t="s">
        <v>328</v>
      </c>
      <c r="B80" s="140"/>
      <c r="C80" s="105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6"/>
      <c r="T80" s="107"/>
      <c r="U80" s="105"/>
      <c r="V80" s="106"/>
      <c r="W80" s="106"/>
      <c r="X80" s="106"/>
      <c r="Y80" s="106"/>
      <c r="Z80" s="107"/>
    </row>
    <row r="81" spans="1:26" x14ac:dyDescent="0.2">
      <c r="A81" s="141" t="s">
        <v>329</v>
      </c>
      <c r="B81" s="142"/>
      <c r="C81" s="109"/>
      <c r="D81" s="110"/>
      <c r="E81" s="110"/>
      <c r="F81" s="110"/>
      <c r="G81" s="110"/>
      <c r="H81" s="110"/>
      <c r="I81" s="110"/>
      <c r="J81" s="110"/>
      <c r="K81" s="111"/>
      <c r="L81" s="109"/>
      <c r="M81" s="110"/>
      <c r="N81" s="110"/>
      <c r="O81" s="110"/>
      <c r="P81" s="110"/>
      <c r="Q81" s="110"/>
      <c r="R81" s="110"/>
      <c r="S81" s="110"/>
      <c r="T81" s="111"/>
      <c r="U81" s="109"/>
      <c r="V81" s="110"/>
      <c r="W81" s="110"/>
      <c r="X81" s="110"/>
      <c r="Y81" s="110"/>
      <c r="Z81" s="111"/>
    </row>
    <row r="82" spans="1:26" x14ac:dyDescent="0.2">
      <c r="A82" s="137" t="s">
        <v>330</v>
      </c>
      <c r="B82" s="138"/>
      <c r="C82" s="102"/>
      <c r="D82" s="103"/>
      <c r="E82" s="103"/>
      <c r="F82" s="103"/>
      <c r="G82" s="103"/>
      <c r="H82" s="103"/>
      <c r="I82" s="103"/>
      <c r="J82" s="103"/>
      <c r="K82" s="104"/>
      <c r="L82" s="102"/>
      <c r="M82" s="103"/>
      <c r="N82" s="103"/>
      <c r="O82" s="103"/>
      <c r="P82" s="103"/>
      <c r="Q82" s="103"/>
      <c r="R82" s="103"/>
      <c r="S82" s="103"/>
      <c r="T82" s="104"/>
      <c r="U82" s="102"/>
      <c r="V82" s="103"/>
      <c r="W82" s="103"/>
      <c r="X82" s="103"/>
      <c r="Y82" s="103"/>
      <c r="Z82" s="104"/>
    </row>
    <row r="83" spans="1:26" x14ac:dyDescent="0.2">
      <c r="A83" s="137" t="s">
        <v>331</v>
      </c>
      <c r="B83" s="138"/>
      <c r="C83" s="102"/>
      <c r="D83" s="103"/>
      <c r="E83" s="103"/>
      <c r="F83" s="103"/>
      <c r="G83" s="103"/>
      <c r="H83" s="103"/>
      <c r="I83" s="103"/>
      <c r="J83" s="103"/>
      <c r="K83" s="104"/>
      <c r="L83" s="102"/>
      <c r="M83" s="103"/>
      <c r="N83" s="103"/>
      <c r="O83" s="103"/>
      <c r="P83" s="103"/>
      <c r="Q83" s="103"/>
      <c r="R83" s="103"/>
      <c r="S83" s="103"/>
      <c r="T83" s="104"/>
      <c r="U83" s="102"/>
      <c r="V83" s="103"/>
      <c r="W83" s="103"/>
      <c r="X83" s="103"/>
      <c r="Y83" s="103"/>
      <c r="Z83" s="104"/>
    </row>
    <row r="84" spans="1:26" x14ac:dyDescent="0.2">
      <c r="A84" s="137" t="s">
        <v>332</v>
      </c>
      <c r="B84" s="138"/>
      <c r="C84" s="102"/>
      <c r="D84" s="103"/>
      <c r="E84" s="103"/>
      <c r="F84" s="103"/>
      <c r="G84" s="103"/>
      <c r="H84" s="103"/>
      <c r="I84" s="103"/>
      <c r="J84" s="103"/>
      <c r="K84" s="104"/>
      <c r="L84" s="102"/>
      <c r="M84" s="103"/>
      <c r="N84" s="103"/>
      <c r="O84" s="103"/>
      <c r="P84" s="103"/>
      <c r="Q84" s="103"/>
      <c r="R84" s="103"/>
      <c r="S84" s="103"/>
      <c r="T84" s="104"/>
      <c r="U84" s="102"/>
      <c r="V84" s="103"/>
      <c r="W84" s="103"/>
      <c r="X84" s="103"/>
      <c r="Y84" s="103"/>
      <c r="Z84" s="104"/>
    </row>
    <row r="85" spans="1:26" x14ac:dyDescent="0.2">
      <c r="A85" s="137" t="s">
        <v>333</v>
      </c>
      <c r="B85" s="138"/>
      <c r="C85" s="102"/>
      <c r="D85" s="103"/>
      <c r="E85" s="103"/>
      <c r="F85" s="103"/>
      <c r="G85" s="103"/>
      <c r="H85" s="103"/>
      <c r="I85" s="103"/>
      <c r="J85" s="103"/>
      <c r="K85" s="104"/>
      <c r="L85" s="102"/>
      <c r="M85" s="103"/>
      <c r="N85" s="103"/>
      <c r="O85" s="103"/>
      <c r="P85" s="103"/>
      <c r="Q85" s="103"/>
      <c r="R85" s="103"/>
      <c r="S85" s="103"/>
      <c r="T85" s="104"/>
      <c r="U85" s="102"/>
      <c r="V85" s="103"/>
      <c r="W85" s="103"/>
      <c r="X85" s="103"/>
      <c r="Y85" s="103"/>
      <c r="Z85" s="104"/>
    </row>
    <row r="86" spans="1:26" ht="15" customHeight="1" x14ac:dyDescent="0.2">
      <c r="A86" s="137" t="s">
        <v>334</v>
      </c>
      <c r="B86" s="138"/>
      <c r="C86" s="102"/>
      <c r="D86" s="103"/>
      <c r="E86" s="103"/>
      <c r="F86" s="103"/>
      <c r="G86" s="103"/>
      <c r="H86" s="103"/>
      <c r="I86" s="103"/>
      <c r="J86" s="103"/>
      <c r="K86" s="104"/>
      <c r="L86" s="102"/>
      <c r="M86" s="103"/>
      <c r="N86" s="103"/>
      <c r="O86" s="103"/>
      <c r="P86" s="103"/>
      <c r="Q86" s="103"/>
      <c r="R86" s="103"/>
      <c r="S86" s="103"/>
      <c r="T86" s="104"/>
      <c r="U86" s="102"/>
      <c r="V86" s="103"/>
      <c r="W86" s="103"/>
      <c r="X86" s="103"/>
      <c r="Y86" s="103"/>
      <c r="Z86" s="104"/>
    </row>
    <row r="87" spans="1:26" x14ac:dyDescent="0.2">
      <c r="A87" s="137" t="s">
        <v>335</v>
      </c>
      <c r="B87" s="138"/>
      <c r="C87" s="102"/>
      <c r="D87" s="103"/>
      <c r="E87" s="103"/>
      <c r="F87" s="103"/>
      <c r="G87" s="103"/>
      <c r="H87" s="103"/>
      <c r="I87" s="103"/>
      <c r="J87" s="103"/>
      <c r="K87" s="104"/>
      <c r="L87" s="102"/>
      <c r="M87" s="103"/>
      <c r="N87" s="103"/>
      <c r="O87" s="103"/>
      <c r="P87" s="103"/>
      <c r="Q87" s="103"/>
      <c r="R87" s="103"/>
      <c r="S87" s="103"/>
      <c r="T87" s="104"/>
      <c r="U87" s="102"/>
      <c r="V87" s="103"/>
      <c r="W87" s="103"/>
      <c r="X87" s="103"/>
      <c r="Y87" s="103"/>
      <c r="Z87" s="104"/>
    </row>
    <row r="88" spans="1:26" ht="15" customHeight="1" x14ac:dyDescent="0.2">
      <c r="A88" s="137" t="s">
        <v>336</v>
      </c>
      <c r="B88" s="138"/>
      <c r="C88" s="102"/>
      <c r="D88" s="103"/>
      <c r="E88" s="103"/>
      <c r="F88" s="103"/>
      <c r="G88" s="103"/>
      <c r="H88" s="103"/>
      <c r="I88" s="103"/>
      <c r="J88" s="103"/>
      <c r="K88" s="104"/>
      <c r="L88" s="102"/>
      <c r="M88" s="103"/>
      <c r="N88" s="103"/>
      <c r="O88" s="103"/>
      <c r="P88" s="103"/>
      <c r="Q88" s="103"/>
      <c r="R88" s="103"/>
      <c r="S88" s="103"/>
      <c r="T88" s="104"/>
      <c r="U88" s="102"/>
      <c r="V88" s="103"/>
      <c r="W88" s="103"/>
      <c r="X88" s="103"/>
      <c r="Y88" s="103"/>
      <c r="Z88" s="104"/>
    </row>
    <row r="89" spans="1:26" ht="15" customHeight="1" x14ac:dyDescent="0.2">
      <c r="A89" s="137" t="s">
        <v>337</v>
      </c>
      <c r="B89" s="138"/>
      <c r="C89" s="102"/>
      <c r="D89" s="103"/>
      <c r="E89" s="103"/>
      <c r="F89" s="103"/>
      <c r="G89" s="103"/>
      <c r="H89" s="103"/>
      <c r="I89" s="103"/>
      <c r="J89" s="103"/>
      <c r="K89" s="104"/>
      <c r="L89" s="102"/>
      <c r="M89" s="103"/>
      <c r="N89" s="103"/>
      <c r="O89" s="103"/>
      <c r="P89" s="103"/>
      <c r="Q89" s="103"/>
      <c r="R89" s="103"/>
      <c r="S89" s="103"/>
      <c r="T89" s="104"/>
      <c r="U89" s="102"/>
      <c r="V89" s="103"/>
      <c r="W89" s="103"/>
      <c r="X89" s="103"/>
      <c r="Y89" s="103"/>
      <c r="Z89" s="104"/>
    </row>
    <row r="90" spans="1:26" ht="15" customHeight="1" x14ac:dyDescent="0.2">
      <c r="A90" s="137" t="s">
        <v>338</v>
      </c>
      <c r="B90" s="138"/>
      <c r="C90" s="102"/>
      <c r="D90" s="103"/>
      <c r="E90" s="103"/>
      <c r="F90" s="103"/>
      <c r="G90" s="103"/>
      <c r="H90" s="103"/>
      <c r="I90" s="103"/>
      <c r="J90" s="103"/>
      <c r="K90" s="104"/>
      <c r="L90" s="102"/>
      <c r="M90" s="103"/>
      <c r="N90" s="103"/>
      <c r="O90" s="103"/>
      <c r="P90" s="103"/>
      <c r="Q90" s="103"/>
      <c r="R90" s="103"/>
      <c r="S90" s="103"/>
      <c r="T90" s="104"/>
      <c r="U90" s="102"/>
      <c r="V90" s="103"/>
      <c r="W90" s="103"/>
      <c r="X90" s="103"/>
      <c r="Y90" s="103"/>
      <c r="Z90" s="104"/>
    </row>
    <row r="91" spans="1:26" ht="16" thickBot="1" x14ac:dyDescent="0.25">
      <c r="A91" s="139" t="s">
        <v>339</v>
      </c>
      <c r="B91" s="140"/>
      <c r="C91" s="105"/>
      <c r="D91" s="106"/>
      <c r="E91" s="106"/>
      <c r="F91" s="106"/>
      <c r="G91" s="106"/>
      <c r="H91" s="106"/>
      <c r="I91" s="106"/>
      <c r="J91" s="106"/>
      <c r="K91" s="107"/>
      <c r="L91" s="105"/>
      <c r="M91" s="106"/>
      <c r="N91" s="106"/>
      <c r="O91" s="106"/>
      <c r="P91" s="106"/>
      <c r="Q91" s="106"/>
      <c r="R91" s="106"/>
      <c r="S91" s="106"/>
      <c r="T91" s="107"/>
      <c r="U91" s="105"/>
      <c r="V91" s="106"/>
      <c r="W91" s="106"/>
      <c r="X91" s="106"/>
      <c r="Y91" s="106"/>
      <c r="Z91" s="107"/>
    </row>
    <row r="92" spans="1:26" x14ac:dyDescent="0.2">
      <c r="A92" s="141" t="s">
        <v>340</v>
      </c>
      <c r="B92" s="142"/>
      <c r="C92" s="109"/>
      <c r="D92" s="110"/>
      <c r="E92" s="110"/>
      <c r="F92" s="110"/>
      <c r="G92" s="110"/>
      <c r="H92" s="110"/>
      <c r="I92" s="110"/>
      <c r="J92" s="110"/>
      <c r="K92" s="111"/>
      <c r="L92" s="109"/>
      <c r="M92" s="110"/>
      <c r="N92" s="110"/>
      <c r="O92" s="110"/>
      <c r="P92" s="110"/>
      <c r="Q92" s="110"/>
      <c r="R92" s="110"/>
      <c r="S92" s="110"/>
      <c r="T92" s="111"/>
      <c r="U92" s="109"/>
      <c r="V92" s="110"/>
      <c r="W92" s="110"/>
      <c r="X92" s="110"/>
      <c r="Y92" s="110"/>
      <c r="Z92" s="111"/>
    </row>
    <row r="93" spans="1:26" ht="15" customHeight="1" x14ac:dyDescent="0.2">
      <c r="A93" s="137" t="s">
        <v>341</v>
      </c>
      <c r="B93" s="138"/>
      <c r="C93" s="102"/>
      <c r="D93" s="103"/>
      <c r="E93" s="103"/>
      <c r="F93" s="103"/>
      <c r="G93" s="103"/>
      <c r="H93" s="103"/>
      <c r="I93" s="103"/>
      <c r="J93" s="103"/>
      <c r="K93" s="104"/>
      <c r="L93" s="102"/>
      <c r="M93" s="103"/>
      <c r="N93" s="103"/>
      <c r="O93" s="103"/>
      <c r="P93" s="103"/>
      <c r="Q93" s="103"/>
      <c r="R93" s="103"/>
      <c r="S93" s="103"/>
      <c r="T93" s="104"/>
      <c r="U93" s="102"/>
      <c r="V93" s="103"/>
      <c r="W93" s="103"/>
      <c r="X93" s="103"/>
      <c r="Y93" s="103"/>
      <c r="Z93" s="104"/>
    </row>
    <row r="94" spans="1:26" ht="15" customHeight="1" x14ac:dyDescent="0.2">
      <c r="A94" s="137" t="s">
        <v>342</v>
      </c>
      <c r="B94" s="138"/>
      <c r="C94" s="102"/>
      <c r="D94" s="103"/>
      <c r="E94" s="103"/>
      <c r="F94" s="103"/>
      <c r="G94" s="103"/>
      <c r="H94" s="103"/>
      <c r="I94" s="103"/>
      <c r="J94" s="103"/>
      <c r="K94" s="104"/>
      <c r="L94" s="102"/>
      <c r="M94" s="103"/>
      <c r="N94" s="103"/>
      <c r="O94" s="103"/>
      <c r="P94" s="103"/>
      <c r="Q94" s="103"/>
      <c r="R94" s="103"/>
      <c r="S94" s="103"/>
      <c r="T94" s="104"/>
      <c r="U94" s="102"/>
      <c r="V94" s="103"/>
      <c r="W94" s="103"/>
      <c r="X94" s="103"/>
      <c r="Y94" s="103"/>
      <c r="Z94" s="104"/>
    </row>
    <row r="95" spans="1:26" x14ac:dyDescent="0.2">
      <c r="A95" s="137" t="s">
        <v>343</v>
      </c>
      <c r="B95" s="138"/>
      <c r="C95" s="102"/>
      <c r="D95" s="103"/>
      <c r="E95" s="103"/>
      <c r="F95" s="103"/>
      <c r="G95" s="103"/>
      <c r="H95" s="103"/>
      <c r="I95" s="103"/>
      <c r="J95" s="103"/>
      <c r="K95" s="104"/>
      <c r="L95" s="102"/>
      <c r="M95" s="103"/>
      <c r="N95" s="103"/>
      <c r="O95" s="103"/>
      <c r="P95" s="103"/>
      <c r="Q95" s="103"/>
      <c r="R95" s="103"/>
      <c r="S95" s="103"/>
      <c r="T95" s="104"/>
      <c r="U95" s="102"/>
      <c r="V95" s="103"/>
      <c r="W95" s="103"/>
      <c r="X95" s="103"/>
      <c r="Y95" s="103"/>
      <c r="Z95" s="104"/>
    </row>
    <row r="96" spans="1:26" x14ac:dyDescent="0.2">
      <c r="A96" s="137" t="s">
        <v>344</v>
      </c>
      <c r="B96" s="138"/>
      <c r="C96" s="102"/>
      <c r="D96" s="103"/>
      <c r="E96" s="103"/>
      <c r="F96" s="103"/>
      <c r="G96" s="103"/>
      <c r="H96" s="103"/>
      <c r="I96" s="103"/>
      <c r="J96" s="103"/>
      <c r="K96" s="104"/>
      <c r="L96" s="102"/>
      <c r="M96" s="103"/>
      <c r="N96" s="103"/>
      <c r="O96" s="103"/>
      <c r="P96" s="103"/>
      <c r="Q96" s="103"/>
      <c r="R96" s="103"/>
      <c r="S96" s="103"/>
      <c r="T96" s="104"/>
      <c r="U96" s="102"/>
      <c r="V96" s="103"/>
      <c r="W96" s="103"/>
      <c r="X96" s="103"/>
      <c r="Y96" s="103"/>
      <c r="Z96" s="104"/>
    </row>
    <row r="97" spans="1:26" ht="15" customHeight="1" x14ac:dyDescent="0.2">
      <c r="A97" s="137" t="s">
        <v>345</v>
      </c>
      <c r="B97" s="138"/>
      <c r="C97" s="102"/>
      <c r="D97" s="103"/>
      <c r="E97" s="103"/>
      <c r="F97" s="103"/>
      <c r="G97" s="103"/>
      <c r="H97" s="103"/>
      <c r="I97" s="103"/>
      <c r="J97" s="103"/>
      <c r="K97" s="104"/>
      <c r="L97" s="102"/>
      <c r="M97" s="103"/>
      <c r="N97" s="103"/>
      <c r="O97" s="103"/>
      <c r="P97" s="103"/>
      <c r="Q97" s="103"/>
      <c r="R97" s="103"/>
      <c r="S97" s="103"/>
      <c r="T97" s="104"/>
      <c r="U97" s="102"/>
      <c r="V97" s="103"/>
      <c r="W97" s="103"/>
      <c r="X97" s="103"/>
      <c r="Y97" s="103"/>
      <c r="Z97" s="104"/>
    </row>
    <row r="98" spans="1:26" x14ac:dyDescent="0.2">
      <c r="A98" s="137" t="s">
        <v>346</v>
      </c>
      <c r="B98" s="138"/>
      <c r="C98" s="102"/>
      <c r="D98" s="103"/>
      <c r="E98" s="103"/>
      <c r="F98" s="103"/>
      <c r="G98" s="103"/>
      <c r="H98" s="103"/>
      <c r="I98" s="103"/>
      <c r="J98" s="103"/>
      <c r="K98" s="104"/>
      <c r="L98" s="102"/>
      <c r="M98" s="103"/>
      <c r="N98" s="103"/>
      <c r="O98" s="103"/>
      <c r="P98" s="103"/>
      <c r="Q98" s="103"/>
      <c r="R98" s="103"/>
      <c r="S98" s="103"/>
      <c r="T98" s="104"/>
      <c r="U98" s="102"/>
      <c r="V98" s="103"/>
      <c r="W98" s="103"/>
      <c r="X98" s="103"/>
      <c r="Y98" s="103"/>
      <c r="Z98" s="104"/>
    </row>
    <row r="99" spans="1:26" x14ac:dyDescent="0.2">
      <c r="A99" s="137" t="s">
        <v>347</v>
      </c>
      <c r="B99" s="138"/>
      <c r="C99" s="102"/>
      <c r="D99" s="103"/>
      <c r="E99" s="103"/>
      <c r="F99" s="103"/>
      <c r="G99" s="103"/>
      <c r="H99" s="103"/>
      <c r="I99" s="103"/>
      <c r="J99" s="103"/>
      <c r="K99" s="104"/>
      <c r="L99" s="102"/>
      <c r="M99" s="103"/>
      <c r="N99" s="103"/>
      <c r="O99" s="103"/>
      <c r="P99" s="103"/>
      <c r="Q99" s="103"/>
      <c r="R99" s="103"/>
      <c r="S99" s="103"/>
      <c r="T99" s="104"/>
      <c r="U99" s="102"/>
      <c r="V99" s="103"/>
      <c r="W99" s="103"/>
      <c r="X99" s="103"/>
      <c r="Y99" s="103"/>
      <c r="Z99" s="104"/>
    </row>
    <row r="100" spans="1:26" x14ac:dyDescent="0.2">
      <c r="A100" s="137" t="s">
        <v>348</v>
      </c>
      <c r="B100" s="138"/>
      <c r="C100" s="102"/>
      <c r="D100" s="103"/>
      <c r="E100" s="103"/>
      <c r="F100" s="103"/>
      <c r="G100" s="103"/>
      <c r="H100" s="103"/>
      <c r="I100" s="103"/>
      <c r="J100" s="103"/>
      <c r="K100" s="104"/>
      <c r="L100" s="102"/>
      <c r="M100" s="103"/>
      <c r="N100" s="103"/>
      <c r="O100" s="103"/>
      <c r="P100" s="103"/>
      <c r="Q100" s="103"/>
      <c r="R100" s="103"/>
      <c r="S100" s="103"/>
      <c r="T100" s="104"/>
      <c r="U100" s="102"/>
      <c r="V100" s="103"/>
      <c r="W100" s="103"/>
      <c r="X100" s="103"/>
      <c r="Y100" s="103"/>
      <c r="Z100" s="104"/>
    </row>
    <row r="101" spans="1:26" ht="15" customHeight="1" x14ac:dyDescent="0.2">
      <c r="A101" s="137" t="s">
        <v>338</v>
      </c>
      <c r="B101" s="138"/>
      <c r="C101" s="102"/>
      <c r="D101" s="103"/>
      <c r="E101" s="103"/>
      <c r="F101" s="103"/>
      <c r="G101" s="103"/>
      <c r="H101" s="103"/>
      <c r="I101" s="103"/>
      <c r="J101" s="103"/>
      <c r="K101" s="104"/>
      <c r="L101" s="102"/>
      <c r="M101" s="103"/>
      <c r="N101" s="103"/>
      <c r="O101" s="103"/>
      <c r="P101" s="103"/>
      <c r="Q101" s="103"/>
      <c r="R101" s="103"/>
      <c r="S101" s="103"/>
      <c r="T101" s="104"/>
      <c r="U101" s="102"/>
      <c r="V101" s="103"/>
      <c r="W101" s="103"/>
      <c r="X101" s="103"/>
      <c r="Y101" s="103"/>
      <c r="Z101" s="104"/>
    </row>
    <row r="102" spans="1:26" ht="16" thickBot="1" x14ac:dyDescent="0.25">
      <c r="A102" s="139" t="s">
        <v>339</v>
      </c>
      <c r="B102" s="140"/>
      <c r="C102" s="105"/>
      <c r="D102" s="106"/>
      <c r="E102" s="106"/>
      <c r="F102" s="106"/>
      <c r="G102" s="106"/>
      <c r="H102" s="106"/>
      <c r="I102" s="106"/>
      <c r="J102" s="106"/>
      <c r="K102" s="107"/>
      <c r="L102" s="105"/>
      <c r="M102" s="106"/>
      <c r="N102" s="106"/>
      <c r="O102" s="106"/>
      <c r="P102" s="106"/>
      <c r="Q102" s="106"/>
      <c r="R102" s="106"/>
      <c r="S102" s="106"/>
      <c r="T102" s="107"/>
      <c r="U102" s="105"/>
      <c r="V102" s="106"/>
      <c r="W102" s="106"/>
      <c r="X102" s="106"/>
      <c r="Y102" s="106"/>
      <c r="Z102" s="107"/>
    </row>
    <row r="103" spans="1:26" x14ac:dyDescent="0.2">
      <c r="A103" s="141" t="s">
        <v>349</v>
      </c>
      <c r="B103" s="142"/>
      <c r="C103" s="109"/>
      <c r="D103" s="110"/>
      <c r="E103" s="110"/>
      <c r="F103" s="110"/>
      <c r="G103" s="110"/>
      <c r="H103" s="110"/>
      <c r="I103" s="110"/>
      <c r="J103" s="110"/>
      <c r="K103" s="111"/>
      <c r="L103" s="109"/>
      <c r="M103" s="110"/>
      <c r="N103" s="110"/>
      <c r="O103" s="110"/>
      <c r="P103" s="110"/>
      <c r="Q103" s="110"/>
      <c r="R103" s="110"/>
      <c r="S103" s="110"/>
      <c r="T103" s="111"/>
      <c r="U103" s="109"/>
      <c r="V103" s="110"/>
      <c r="W103" s="110"/>
      <c r="X103" s="110"/>
      <c r="Y103" s="110"/>
      <c r="Z103" s="111"/>
    </row>
    <row r="104" spans="1:26" ht="15" customHeight="1" x14ac:dyDescent="0.2">
      <c r="A104" s="137" t="s">
        <v>350</v>
      </c>
      <c r="B104" s="138"/>
      <c r="C104" s="102"/>
      <c r="D104" s="103"/>
      <c r="E104" s="103"/>
      <c r="F104" s="103"/>
      <c r="G104" s="103"/>
      <c r="H104" s="103"/>
      <c r="I104" s="103"/>
      <c r="J104" s="103"/>
      <c r="K104" s="104"/>
      <c r="L104" s="102"/>
      <c r="M104" s="103"/>
      <c r="N104" s="103"/>
      <c r="O104" s="103"/>
      <c r="P104" s="103"/>
      <c r="Q104" s="103"/>
      <c r="R104" s="103"/>
      <c r="S104" s="103"/>
      <c r="T104" s="104"/>
      <c r="U104" s="102"/>
      <c r="V104" s="103"/>
      <c r="W104" s="103"/>
      <c r="X104" s="103"/>
      <c r="Y104" s="103"/>
      <c r="Z104" s="104"/>
    </row>
    <row r="105" spans="1:26" x14ac:dyDescent="0.2">
      <c r="A105" s="137" t="s">
        <v>351</v>
      </c>
      <c r="B105" s="138"/>
      <c r="C105" s="102"/>
      <c r="D105" s="103"/>
      <c r="E105" s="103"/>
      <c r="F105" s="103"/>
      <c r="G105" s="103"/>
      <c r="H105" s="103"/>
      <c r="I105" s="103"/>
      <c r="J105" s="103"/>
      <c r="K105" s="104"/>
      <c r="L105" s="102"/>
      <c r="M105" s="103"/>
      <c r="N105" s="103"/>
      <c r="O105" s="103"/>
      <c r="P105" s="103"/>
      <c r="Q105" s="103"/>
      <c r="R105" s="103"/>
      <c r="S105" s="103"/>
      <c r="T105" s="104"/>
      <c r="U105" s="102"/>
      <c r="V105" s="103"/>
      <c r="W105" s="103"/>
      <c r="X105" s="103"/>
      <c r="Y105" s="103"/>
      <c r="Z105" s="104"/>
    </row>
    <row r="106" spans="1:26" ht="15" customHeight="1" x14ac:dyDescent="0.2">
      <c r="A106" s="137" t="s">
        <v>352</v>
      </c>
      <c r="B106" s="138"/>
      <c r="C106" s="102"/>
      <c r="D106" s="103"/>
      <c r="E106" s="103"/>
      <c r="F106" s="103"/>
      <c r="G106" s="103"/>
      <c r="H106" s="103"/>
      <c r="I106" s="103"/>
      <c r="J106" s="103"/>
      <c r="K106" s="104"/>
      <c r="L106" s="102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4"/>
    </row>
    <row r="107" spans="1:26" x14ac:dyDescent="0.2">
      <c r="A107" s="137" t="s">
        <v>353</v>
      </c>
      <c r="B107" s="138"/>
      <c r="C107" s="102"/>
      <c r="D107" s="103"/>
      <c r="E107" s="103"/>
      <c r="F107" s="103"/>
      <c r="G107" s="103"/>
      <c r="H107" s="103"/>
      <c r="I107" s="103"/>
      <c r="J107" s="103"/>
      <c r="K107" s="104"/>
      <c r="L107" s="102"/>
      <c r="M107" s="103"/>
      <c r="N107" s="103"/>
      <c r="O107" s="103"/>
      <c r="P107" s="103"/>
      <c r="Q107" s="103"/>
      <c r="R107" s="103"/>
      <c r="S107" s="103"/>
      <c r="T107" s="104"/>
      <c r="U107" s="102"/>
      <c r="V107" s="103"/>
      <c r="W107" s="103"/>
      <c r="X107" s="103"/>
      <c r="Y107" s="103"/>
      <c r="Z107" s="104"/>
    </row>
    <row r="108" spans="1:26" ht="15" customHeight="1" x14ac:dyDescent="0.2">
      <c r="A108" s="137" t="s">
        <v>354</v>
      </c>
      <c r="B108" s="138"/>
      <c r="C108" s="102"/>
      <c r="D108" s="103"/>
      <c r="E108" s="103"/>
      <c r="F108" s="103"/>
      <c r="G108" s="103"/>
      <c r="H108" s="103"/>
      <c r="I108" s="103"/>
      <c r="J108" s="103"/>
      <c r="K108" s="104"/>
      <c r="L108" s="102"/>
      <c r="M108" s="103"/>
      <c r="N108" s="103"/>
      <c r="O108" s="103"/>
      <c r="P108" s="103"/>
      <c r="Q108" s="103"/>
      <c r="R108" s="103"/>
      <c r="S108" s="103"/>
      <c r="T108" s="104"/>
      <c r="U108" s="102"/>
      <c r="V108" s="103"/>
      <c r="W108" s="103"/>
      <c r="X108" s="103"/>
      <c r="Y108" s="103"/>
      <c r="Z108" s="104"/>
    </row>
    <row r="109" spans="1:26" x14ac:dyDescent="0.2">
      <c r="A109" s="137" t="s">
        <v>355</v>
      </c>
      <c r="B109" s="138"/>
      <c r="C109" s="102"/>
      <c r="D109" s="103"/>
      <c r="E109" s="103"/>
      <c r="F109" s="103"/>
      <c r="G109" s="103"/>
      <c r="H109" s="103"/>
      <c r="I109" s="103"/>
      <c r="J109" s="103"/>
      <c r="K109" s="104"/>
      <c r="L109" s="102"/>
      <c r="M109" s="103"/>
      <c r="N109" s="103"/>
      <c r="O109" s="103"/>
      <c r="P109" s="103"/>
      <c r="Q109" s="103"/>
      <c r="R109" s="103"/>
      <c r="S109" s="103"/>
      <c r="T109" s="104"/>
      <c r="U109" s="102"/>
      <c r="V109" s="103"/>
      <c r="W109" s="103"/>
      <c r="X109" s="103"/>
      <c r="Y109" s="103"/>
      <c r="Z109" s="104"/>
    </row>
    <row r="110" spans="1:26" x14ac:dyDescent="0.2">
      <c r="A110" s="137" t="s">
        <v>356</v>
      </c>
      <c r="B110" s="138"/>
      <c r="C110" s="102"/>
      <c r="D110" s="103"/>
      <c r="E110" s="103"/>
      <c r="F110" s="103"/>
      <c r="G110" s="103"/>
      <c r="H110" s="103"/>
      <c r="I110" s="103"/>
      <c r="J110" s="103"/>
      <c r="K110" s="104"/>
      <c r="L110" s="102"/>
      <c r="M110" s="103"/>
      <c r="N110" s="103"/>
      <c r="O110" s="103"/>
      <c r="P110" s="103"/>
      <c r="Q110" s="103"/>
      <c r="R110" s="103"/>
      <c r="S110" s="103"/>
      <c r="T110" s="104"/>
      <c r="U110" s="102"/>
      <c r="V110" s="103"/>
      <c r="W110" s="103"/>
      <c r="X110" s="103"/>
      <c r="Y110" s="103"/>
      <c r="Z110" s="104"/>
    </row>
    <row r="111" spans="1:26" x14ac:dyDescent="0.2">
      <c r="A111" s="137" t="s">
        <v>357</v>
      </c>
      <c r="B111" s="138"/>
      <c r="C111" s="102"/>
      <c r="D111" s="103"/>
      <c r="E111" s="103"/>
      <c r="F111" s="103"/>
      <c r="G111" s="103"/>
      <c r="H111" s="103"/>
      <c r="I111" s="103"/>
      <c r="J111" s="103"/>
      <c r="K111" s="104"/>
      <c r="L111" s="102"/>
      <c r="M111" s="103"/>
      <c r="N111" s="103"/>
      <c r="O111" s="103"/>
      <c r="P111" s="103"/>
      <c r="Q111" s="103"/>
      <c r="R111" s="103"/>
      <c r="S111" s="103"/>
      <c r="T111" s="104"/>
      <c r="U111" s="102"/>
      <c r="V111" s="103"/>
      <c r="W111" s="103"/>
      <c r="X111" s="103"/>
      <c r="Y111" s="103"/>
      <c r="Z111" s="104"/>
    </row>
    <row r="112" spans="1:26" ht="15" customHeight="1" x14ac:dyDescent="0.2">
      <c r="A112" s="137" t="s">
        <v>358</v>
      </c>
      <c r="B112" s="138"/>
      <c r="C112" s="102"/>
      <c r="D112" s="103"/>
      <c r="E112" s="103"/>
      <c r="F112" s="103"/>
      <c r="G112" s="103"/>
      <c r="H112" s="103"/>
      <c r="I112" s="103"/>
      <c r="J112" s="103"/>
      <c r="K112" s="104"/>
      <c r="L112" s="102"/>
      <c r="M112" s="103"/>
      <c r="N112" s="103"/>
      <c r="O112" s="103"/>
      <c r="P112" s="103"/>
      <c r="Q112" s="103"/>
      <c r="R112" s="103"/>
      <c r="S112" s="103"/>
      <c r="T112" s="104"/>
      <c r="U112" s="102"/>
      <c r="V112" s="103"/>
      <c r="W112" s="103"/>
      <c r="X112" s="103"/>
      <c r="Y112" s="103"/>
      <c r="Z112" s="104"/>
    </row>
    <row r="113" spans="1:26" ht="15" customHeight="1" thickBot="1" x14ac:dyDescent="0.25">
      <c r="A113" s="139" t="s">
        <v>359</v>
      </c>
      <c r="B113" s="140"/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6"/>
      <c r="N113" s="106"/>
      <c r="O113" s="106"/>
      <c r="P113" s="106"/>
      <c r="Q113" s="106"/>
      <c r="R113" s="106"/>
      <c r="S113" s="106"/>
      <c r="T113" s="107"/>
      <c r="U113" s="105"/>
      <c r="V113" s="106"/>
      <c r="W113" s="106"/>
      <c r="X113" s="106"/>
      <c r="Y113" s="106"/>
      <c r="Z113" s="107"/>
    </row>
    <row r="114" spans="1:26" x14ac:dyDescent="0.2">
      <c r="A114" s="141" t="s">
        <v>360</v>
      </c>
      <c r="B114" s="142"/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0"/>
      <c r="N114" s="110"/>
      <c r="O114" s="110"/>
      <c r="P114" s="110"/>
      <c r="Q114" s="110"/>
      <c r="R114" s="110"/>
      <c r="S114" s="110"/>
      <c r="T114" s="111"/>
      <c r="U114" s="109"/>
      <c r="V114" s="110"/>
      <c r="W114" s="110"/>
      <c r="X114" s="110"/>
      <c r="Y114" s="110"/>
      <c r="Z114" s="111"/>
    </row>
    <row r="115" spans="1:26" x14ac:dyDescent="0.2">
      <c r="A115" s="137" t="s">
        <v>361</v>
      </c>
      <c r="B115" s="138"/>
      <c r="C115" s="102"/>
      <c r="D115" s="103"/>
      <c r="E115" s="103"/>
      <c r="F115" s="103"/>
      <c r="G115" s="103"/>
      <c r="H115" s="103"/>
      <c r="I115" s="103"/>
      <c r="J115" s="103"/>
      <c r="K115" s="104"/>
      <c r="L115" s="102"/>
      <c r="M115" s="103"/>
      <c r="N115" s="103"/>
      <c r="O115" s="103"/>
      <c r="P115" s="103"/>
      <c r="Q115" s="103"/>
      <c r="R115" s="103"/>
      <c r="S115" s="103"/>
      <c r="T115" s="104"/>
      <c r="U115" s="102"/>
      <c r="V115" s="103"/>
      <c r="W115" s="103"/>
      <c r="X115" s="103"/>
      <c r="Y115" s="103"/>
      <c r="Z115" s="104"/>
    </row>
    <row r="116" spans="1:26" x14ac:dyDescent="0.2">
      <c r="A116" s="137" t="s">
        <v>362</v>
      </c>
      <c r="B116" s="138"/>
      <c r="C116" s="102"/>
      <c r="D116" s="103"/>
      <c r="E116" s="103"/>
      <c r="F116" s="103"/>
      <c r="G116" s="103"/>
      <c r="H116" s="103"/>
      <c r="I116" s="103"/>
      <c r="J116" s="103"/>
      <c r="K116" s="104"/>
      <c r="L116" s="102"/>
      <c r="M116" s="103"/>
      <c r="N116" s="103"/>
      <c r="O116" s="103"/>
      <c r="P116" s="103"/>
      <c r="Q116" s="103"/>
      <c r="R116" s="103"/>
      <c r="S116" s="103"/>
      <c r="T116" s="104"/>
      <c r="U116" s="102"/>
      <c r="V116" s="103"/>
      <c r="W116" s="103"/>
      <c r="X116" s="103"/>
      <c r="Y116" s="103"/>
      <c r="Z116" s="104"/>
    </row>
    <row r="117" spans="1:26" x14ac:dyDescent="0.2">
      <c r="A117" s="137" t="s">
        <v>363</v>
      </c>
      <c r="B117" s="138"/>
      <c r="C117" s="102"/>
      <c r="D117" s="103"/>
      <c r="E117" s="103"/>
      <c r="F117" s="103"/>
      <c r="G117" s="103"/>
      <c r="H117" s="103"/>
      <c r="I117" s="103"/>
      <c r="J117" s="103"/>
      <c r="K117" s="104"/>
      <c r="L117" s="102"/>
      <c r="M117" s="103"/>
      <c r="N117" s="103"/>
      <c r="O117" s="103"/>
      <c r="P117" s="103"/>
      <c r="Q117" s="103"/>
      <c r="R117" s="103"/>
      <c r="S117" s="103"/>
      <c r="T117" s="104"/>
      <c r="U117" s="102"/>
      <c r="V117" s="103"/>
      <c r="W117" s="103"/>
      <c r="X117" s="103"/>
      <c r="Y117" s="103"/>
      <c r="Z117" s="104"/>
    </row>
    <row r="118" spans="1:26" x14ac:dyDescent="0.2">
      <c r="A118" s="137" t="s">
        <v>364</v>
      </c>
      <c r="B118" s="138"/>
      <c r="C118" s="102"/>
      <c r="D118" s="103"/>
      <c r="E118" s="103"/>
      <c r="F118" s="103"/>
      <c r="G118" s="103"/>
      <c r="H118" s="103"/>
      <c r="I118" s="103"/>
      <c r="J118" s="103"/>
      <c r="K118" s="104"/>
      <c r="L118" s="102"/>
      <c r="M118" s="103"/>
      <c r="N118" s="103"/>
      <c r="O118" s="103"/>
      <c r="P118" s="103"/>
      <c r="Q118" s="103"/>
      <c r="R118" s="103"/>
      <c r="S118" s="103"/>
      <c r="T118" s="104"/>
      <c r="U118" s="102"/>
      <c r="V118" s="103"/>
      <c r="W118" s="103"/>
      <c r="X118" s="103"/>
      <c r="Y118" s="103"/>
      <c r="Z118" s="104"/>
    </row>
    <row r="119" spans="1:26" x14ac:dyDescent="0.2">
      <c r="A119" s="137" t="s">
        <v>365</v>
      </c>
      <c r="B119" s="138"/>
      <c r="C119" s="102"/>
      <c r="D119" s="103"/>
      <c r="E119" s="103"/>
      <c r="F119" s="103"/>
      <c r="G119" s="103"/>
      <c r="H119" s="103"/>
      <c r="I119" s="103"/>
      <c r="J119" s="103"/>
      <c r="K119" s="104"/>
      <c r="L119" s="102"/>
      <c r="M119" s="103"/>
      <c r="N119" s="103"/>
      <c r="O119" s="103"/>
      <c r="P119" s="103"/>
      <c r="Q119" s="103"/>
      <c r="R119" s="103"/>
      <c r="S119" s="103"/>
      <c r="T119" s="104"/>
      <c r="U119" s="102"/>
      <c r="V119" s="103"/>
      <c r="W119" s="103"/>
      <c r="X119" s="103"/>
      <c r="Y119" s="103"/>
      <c r="Z119" s="104"/>
    </row>
    <row r="120" spans="1:26" ht="15" customHeight="1" x14ac:dyDescent="0.2">
      <c r="A120" s="137" t="s">
        <v>366</v>
      </c>
      <c r="B120" s="138"/>
      <c r="C120" s="102"/>
      <c r="D120" s="103"/>
      <c r="E120" s="103"/>
      <c r="F120" s="103"/>
      <c r="G120" s="103"/>
      <c r="H120" s="103"/>
      <c r="I120" s="103"/>
      <c r="J120" s="103"/>
      <c r="K120" s="104"/>
      <c r="L120" s="102"/>
      <c r="M120" s="103"/>
      <c r="N120" s="103"/>
      <c r="O120" s="103"/>
      <c r="P120" s="103"/>
      <c r="Q120" s="103"/>
      <c r="R120" s="103"/>
      <c r="S120" s="103"/>
      <c r="T120" s="104"/>
      <c r="U120" s="102"/>
      <c r="V120" s="103"/>
      <c r="W120" s="103"/>
      <c r="X120" s="103"/>
      <c r="Y120" s="103"/>
      <c r="Z120" s="104"/>
    </row>
    <row r="121" spans="1:26" ht="15" customHeight="1" x14ac:dyDescent="0.2">
      <c r="A121" s="137" t="s">
        <v>367</v>
      </c>
      <c r="B121" s="138"/>
      <c r="C121" s="102"/>
      <c r="D121" s="103"/>
      <c r="E121" s="103"/>
      <c r="F121" s="103"/>
      <c r="G121" s="103"/>
      <c r="H121" s="103"/>
      <c r="I121" s="103"/>
      <c r="J121" s="103"/>
      <c r="K121" s="104"/>
      <c r="L121" s="102"/>
      <c r="M121" s="103"/>
      <c r="N121" s="103"/>
      <c r="O121" s="103"/>
      <c r="P121" s="103"/>
      <c r="Q121" s="103"/>
      <c r="R121" s="103"/>
      <c r="S121" s="103"/>
      <c r="T121" s="104"/>
      <c r="U121" s="102"/>
      <c r="V121" s="103"/>
      <c r="W121" s="103"/>
      <c r="X121" s="103"/>
      <c r="Y121" s="103"/>
      <c r="Z121" s="104"/>
    </row>
    <row r="122" spans="1:26" x14ac:dyDescent="0.2">
      <c r="A122" s="137" t="s">
        <v>368</v>
      </c>
      <c r="B122" s="138"/>
      <c r="C122" s="102"/>
      <c r="D122" s="103"/>
      <c r="E122" s="103"/>
      <c r="F122" s="103"/>
      <c r="G122" s="103"/>
      <c r="H122" s="103"/>
      <c r="I122" s="103"/>
      <c r="J122" s="103"/>
      <c r="K122" s="104"/>
      <c r="L122" s="102"/>
      <c r="M122" s="103"/>
      <c r="N122" s="103"/>
      <c r="O122" s="103"/>
      <c r="P122" s="103"/>
      <c r="Q122" s="103"/>
      <c r="R122" s="103"/>
      <c r="S122" s="103"/>
      <c r="T122" s="104"/>
      <c r="U122" s="102"/>
      <c r="V122" s="103"/>
      <c r="W122" s="103"/>
      <c r="X122" s="103"/>
      <c r="Y122" s="103"/>
      <c r="Z122" s="104"/>
    </row>
    <row r="123" spans="1:26" ht="15" customHeight="1" x14ac:dyDescent="0.2">
      <c r="A123" s="137" t="s">
        <v>369</v>
      </c>
      <c r="B123" s="138"/>
      <c r="C123" s="102"/>
      <c r="D123" s="103"/>
      <c r="E123" s="103"/>
      <c r="F123" s="103"/>
      <c r="G123" s="103"/>
      <c r="H123" s="103"/>
      <c r="I123" s="103"/>
      <c r="J123" s="103"/>
      <c r="K123" s="104"/>
      <c r="L123" s="102"/>
      <c r="M123" s="103"/>
      <c r="N123" s="103"/>
      <c r="O123" s="103"/>
      <c r="P123" s="103"/>
      <c r="Q123" s="103"/>
      <c r="R123" s="103"/>
      <c r="S123" s="103"/>
      <c r="T123" s="104"/>
      <c r="U123" s="102"/>
      <c r="V123" s="103"/>
      <c r="W123" s="103"/>
      <c r="X123" s="103"/>
      <c r="Y123" s="103"/>
      <c r="Z123" s="104"/>
    </row>
    <row r="124" spans="1:26" ht="16" thickBot="1" x14ac:dyDescent="0.25">
      <c r="A124" s="139" t="s">
        <v>370</v>
      </c>
      <c r="B124" s="140"/>
      <c r="C124" s="105"/>
      <c r="D124" s="106"/>
      <c r="E124" s="106"/>
      <c r="F124" s="106"/>
      <c r="G124" s="106"/>
      <c r="H124" s="106"/>
      <c r="I124" s="106"/>
      <c r="J124" s="106"/>
      <c r="K124" s="107"/>
      <c r="L124" s="105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7"/>
    </row>
    <row r="125" spans="1:26" x14ac:dyDescent="0.2">
      <c r="A125" s="141" t="s">
        <v>371</v>
      </c>
      <c r="B125" s="142"/>
      <c r="C125" s="109"/>
      <c r="D125" s="110"/>
      <c r="E125" s="110"/>
      <c r="F125" s="110"/>
      <c r="G125" s="110"/>
      <c r="H125" s="110"/>
      <c r="I125" s="110"/>
      <c r="J125" s="110"/>
      <c r="K125" s="111"/>
      <c r="L125" s="109"/>
      <c r="M125" s="110"/>
      <c r="N125" s="110"/>
      <c r="O125" s="110"/>
      <c r="P125" s="110"/>
      <c r="Q125" s="110"/>
      <c r="R125" s="110"/>
      <c r="S125" s="110"/>
      <c r="T125" s="111"/>
      <c r="U125" s="109"/>
      <c r="V125" s="110"/>
      <c r="W125" s="110"/>
      <c r="X125" s="110"/>
      <c r="Y125" s="110"/>
      <c r="Z125" s="111"/>
    </row>
    <row r="126" spans="1:26" x14ac:dyDescent="0.2">
      <c r="A126" s="137" t="s">
        <v>372</v>
      </c>
      <c r="B126" s="138"/>
      <c r="C126" s="102"/>
      <c r="D126" s="103"/>
      <c r="E126" s="103"/>
      <c r="F126" s="103"/>
      <c r="G126" s="103"/>
      <c r="H126" s="103"/>
      <c r="I126" s="103"/>
      <c r="J126" s="103"/>
      <c r="K126" s="104"/>
      <c r="L126" s="102"/>
      <c r="M126" s="103"/>
      <c r="N126" s="103"/>
      <c r="O126" s="103"/>
      <c r="P126" s="103"/>
      <c r="Q126" s="103"/>
      <c r="R126" s="103"/>
      <c r="S126" s="103"/>
      <c r="T126" s="104"/>
      <c r="U126" s="102"/>
      <c r="V126" s="103"/>
      <c r="W126" s="103"/>
      <c r="X126" s="103"/>
      <c r="Y126" s="103"/>
      <c r="Z126" s="104"/>
    </row>
    <row r="127" spans="1:26" x14ac:dyDescent="0.2">
      <c r="A127" s="137" t="s">
        <v>373</v>
      </c>
      <c r="B127" s="138"/>
      <c r="C127" s="102"/>
      <c r="D127" s="103"/>
      <c r="E127" s="103"/>
      <c r="F127" s="103"/>
      <c r="G127" s="103"/>
      <c r="H127" s="103"/>
      <c r="I127" s="103"/>
      <c r="J127" s="103"/>
      <c r="K127" s="104"/>
      <c r="L127" s="102"/>
      <c r="M127" s="103"/>
      <c r="N127" s="103"/>
      <c r="O127" s="103"/>
      <c r="P127" s="103"/>
      <c r="Q127" s="103"/>
      <c r="R127" s="103"/>
      <c r="S127" s="103"/>
      <c r="T127" s="104"/>
      <c r="U127" s="102"/>
      <c r="V127" s="103"/>
      <c r="W127" s="103"/>
      <c r="X127" s="103"/>
      <c r="Y127" s="103"/>
      <c r="Z127" s="104"/>
    </row>
    <row r="128" spans="1:26" x14ac:dyDescent="0.2">
      <c r="A128" s="137" t="s">
        <v>374</v>
      </c>
      <c r="B128" s="138"/>
      <c r="C128" s="102"/>
      <c r="D128" s="103"/>
      <c r="E128" s="103"/>
      <c r="F128" s="103"/>
      <c r="G128" s="103"/>
      <c r="H128" s="103"/>
      <c r="I128" s="103"/>
      <c r="J128" s="103"/>
      <c r="K128" s="104"/>
      <c r="L128" s="102"/>
      <c r="M128" s="103"/>
      <c r="N128" s="103"/>
      <c r="O128" s="103"/>
      <c r="P128" s="103"/>
      <c r="Q128" s="103"/>
      <c r="R128" s="103"/>
      <c r="S128" s="103"/>
      <c r="T128" s="104"/>
      <c r="U128" s="102"/>
      <c r="V128" s="103"/>
      <c r="W128" s="103"/>
      <c r="X128" s="103"/>
      <c r="Y128" s="103"/>
      <c r="Z128" s="104"/>
    </row>
    <row r="129" spans="1:26" ht="15" customHeight="1" x14ac:dyDescent="0.2">
      <c r="A129" s="137" t="s">
        <v>375</v>
      </c>
      <c r="B129" s="138"/>
      <c r="C129" s="102"/>
      <c r="D129" s="103"/>
      <c r="E129" s="103"/>
      <c r="F129" s="103"/>
      <c r="G129" s="103"/>
      <c r="H129" s="103"/>
      <c r="I129" s="103"/>
      <c r="J129" s="103"/>
      <c r="K129" s="104"/>
      <c r="L129" s="102"/>
      <c r="M129" s="103"/>
      <c r="N129" s="103"/>
      <c r="O129" s="103"/>
      <c r="P129" s="103"/>
      <c r="Q129" s="103"/>
      <c r="R129" s="103"/>
      <c r="S129" s="103"/>
      <c r="T129" s="104"/>
      <c r="U129" s="102"/>
      <c r="V129" s="103"/>
      <c r="W129" s="103"/>
      <c r="X129" s="103"/>
      <c r="Y129" s="103"/>
      <c r="Z129" s="104"/>
    </row>
    <row r="130" spans="1:26" x14ac:dyDescent="0.2">
      <c r="A130" s="137" t="s">
        <v>376</v>
      </c>
      <c r="B130" s="138"/>
      <c r="C130" s="102"/>
      <c r="D130" s="103"/>
      <c r="E130" s="103"/>
      <c r="F130" s="103"/>
      <c r="G130" s="103"/>
      <c r="H130" s="103"/>
      <c r="I130" s="103"/>
      <c r="J130" s="103"/>
      <c r="K130" s="104"/>
      <c r="L130" s="102"/>
      <c r="M130" s="103"/>
      <c r="N130" s="103"/>
      <c r="O130" s="103"/>
      <c r="P130" s="103"/>
      <c r="Q130" s="103"/>
      <c r="R130" s="103"/>
      <c r="S130" s="103"/>
      <c r="T130" s="104"/>
      <c r="U130" s="102"/>
      <c r="V130" s="103"/>
      <c r="W130" s="103"/>
      <c r="X130" s="103"/>
      <c r="Y130" s="103"/>
      <c r="Z130" s="104"/>
    </row>
    <row r="131" spans="1:26" x14ac:dyDescent="0.2">
      <c r="A131" s="137" t="s">
        <v>377</v>
      </c>
      <c r="B131" s="138"/>
      <c r="C131" s="102"/>
      <c r="D131" s="103"/>
      <c r="E131" s="103"/>
      <c r="F131" s="103"/>
      <c r="G131" s="103"/>
      <c r="H131" s="103"/>
      <c r="I131" s="103"/>
      <c r="J131" s="103"/>
      <c r="K131" s="104"/>
      <c r="L131" s="102"/>
      <c r="M131" s="103"/>
      <c r="N131" s="103"/>
      <c r="O131" s="103"/>
      <c r="P131" s="103"/>
      <c r="Q131" s="103"/>
      <c r="R131" s="103"/>
      <c r="S131" s="103"/>
      <c r="T131" s="104"/>
      <c r="U131" s="102"/>
      <c r="V131" s="103"/>
      <c r="W131" s="103"/>
      <c r="X131" s="103"/>
      <c r="Y131" s="103"/>
      <c r="Z131" s="104"/>
    </row>
    <row r="132" spans="1:26" ht="15" customHeight="1" x14ac:dyDescent="0.2">
      <c r="A132" s="137" t="s">
        <v>378</v>
      </c>
      <c r="B132" s="138"/>
      <c r="C132" s="102"/>
      <c r="D132" s="103"/>
      <c r="E132" s="103"/>
      <c r="F132" s="103"/>
      <c r="G132" s="103"/>
      <c r="H132" s="103"/>
      <c r="I132" s="103"/>
      <c r="J132" s="103"/>
      <c r="K132" s="104"/>
      <c r="L132" s="102"/>
      <c r="M132" s="103"/>
      <c r="N132" s="103"/>
      <c r="O132" s="103"/>
      <c r="P132" s="103"/>
      <c r="Q132" s="103"/>
      <c r="R132" s="103"/>
      <c r="S132" s="103"/>
      <c r="T132" s="104"/>
      <c r="U132" s="102"/>
      <c r="V132" s="103"/>
      <c r="W132" s="103"/>
      <c r="X132" s="103"/>
      <c r="Y132" s="103"/>
      <c r="Z132" s="104"/>
    </row>
    <row r="133" spans="1:26" ht="15" customHeight="1" x14ac:dyDescent="0.2">
      <c r="A133" s="137" t="s">
        <v>379</v>
      </c>
      <c r="B133" s="138"/>
      <c r="C133" s="102"/>
      <c r="D133" s="103"/>
      <c r="E133" s="103"/>
      <c r="F133" s="103"/>
      <c r="G133" s="103"/>
      <c r="H133" s="103"/>
      <c r="I133" s="103"/>
      <c r="J133" s="103"/>
      <c r="K133" s="104"/>
      <c r="L133" s="102"/>
      <c r="M133" s="103"/>
      <c r="N133" s="103"/>
      <c r="O133" s="103"/>
      <c r="P133" s="103"/>
      <c r="Q133" s="103"/>
      <c r="R133" s="103"/>
      <c r="S133" s="103"/>
      <c r="T133" s="104"/>
      <c r="U133" s="102"/>
      <c r="V133" s="103"/>
      <c r="W133" s="103"/>
      <c r="X133" s="103"/>
      <c r="Y133" s="103"/>
      <c r="Z133" s="104"/>
    </row>
    <row r="134" spans="1:26" x14ac:dyDescent="0.2">
      <c r="A134" s="137" t="s">
        <v>380</v>
      </c>
      <c r="B134" s="138"/>
      <c r="C134" s="102"/>
      <c r="D134" s="103"/>
      <c r="E134" s="103"/>
      <c r="F134" s="103"/>
      <c r="G134" s="103"/>
      <c r="H134" s="103"/>
      <c r="I134" s="103"/>
      <c r="J134" s="103"/>
      <c r="K134" s="104"/>
      <c r="L134" s="102"/>
      <c r="M134" s="103"/>
      <c r="N134" s="103"/>
      <c r="O134" s="103"/>
      <c r="P134" s="103"/>
      <c r="Q134" s="103"/>
      <c r="R134" s="103"/>
      <c r="S134" s="103"/>
      <c r="T134" s="104"/>
      <c r="U134" s="102"/>
      <c r="V134" s="103"/>
      <c r="W134" s="103"/>
      <c r="X134" s="103"/>
      <c r="Y134" s="103"/>
      <c r="Z134" s="104"/>
    </row>
    <row r="135" spans="1:26" ht="16" thickBot="1" x14ac:dyDescent="0.25">
      <c r="A135" s="139" t="s">
        <v>381</v>
      </c>
      <c r="B135" s="140"/>
      <c r="C135" s="105"/>
      <c r="D135" s="106"/>
      <c r="E135" s="106"/>
      <c r="F135" s="106"/>
      <c r="G135" s="106"/>
      <c r="H135" s="106"/>
      <c r="I135" s="106"/>
      <c r="J135" s="106"/>
      <c r="K135" s="107"/>
      <c r="L135" s="105"/>
      <c r="M135" s="106"/>
      <c r="N135" s="106"/>
      <c r="O135" s="106"/>
      <c r="P135" s="106"/>
      <c r="Q135" s="106"/>
      <c r="R135" s="106"/>
      <c r="S135" s="106"/>
      <c r="T135" s="107"/>
      <c r="U135" s="105"/>
      <c r="V135" s="106"/>
      <c r="W135" s="106"/>
      <c r="X135" s="106"/>
      <c r="Y135" s="106"/>
      <c r="Z135" s="107"/>
    </row>
    <row r="136" spans="1:26" x14ac:dyDescent="0.2">
      <c r="A136" s="141" t="s">
        <v>382</v>
      </c>
      <c r="B136" s="142"/>
      <c r="C136" s="109"/>
      <c r="D136" s="110"/>
      <c r="E136" s="110"/>
      <c r="F136" s="110"/>
      <c r="G136" s="110"/>
      <c r="H136" s="110"/>
      <c r="I136" s="110"/>
      <c r="J136" s="110"/>
      <c r="K136" s="111"/>
      <c r="L136" s="109"/>
      <c r="M136" s="110"/>
      <c r="N136" s="110"/>
      <c r="O136" s="110"/>
      <c r="P136" s="110"/>
      <c r="Q136" s="110"/>
      <c r="R136" s="110"/>
      <c r="S136" s="110"/>
      <c r="T136" s="111"/>
      <c r="U136" s="109"/>
      <c r="V136" s="110"/>
      <c r="W136" s="110"/>
      <c r="X136" s="110"/>
      <c r="Y136" s="110"/>
      <c r="Z136" s="111"/>
    </row>
    <row r="137" spans="1:26" ht="15" customHeight="1" x14ac:dyDescent="0.2">
      <c r="A137" s="137" t="s">
        <v>383</v>
      </c>
      <c r="B137" s="138"/>
      <c r="C137" s="102"/>
      <c r="D137" s="103"/>
      <c r="E137" s="103"/>
      <c r="F137" s="103"/>
      <c r="G137" s="103"/>
      <c r="H137" s="103"/>
      <c r="I137" s="103"/>
      <c r="J137" s="103"/>
      <c r="K137" s="104"/>
      <c r="L137" s="102"/>
      <c r="M137" s="103"/>
      <c r="N137" s="103"/>
      <c r="O137" s="103"/>
      <c r="P137" s="103"/>
      <c r="Q137" s="103"/>
      <c r="R137" s="103"/>
      <c r="S137" s="103"/>
      <c r="T137" s="104"/>
      <c r="U137" s="102"/>
      <c r="V137" s="103"/>
      <c r="W137" s="103"/>
      <c r="X137" s="103"/>
      <c r="Y137" s="103"/>
      <c r="Z137" s="104"/>
    </row>
    <row r="138" spans="1:26" x14ac:dyDescent="0.2">
      <c r="A138" s="137" t="s">
        <v>384</v>
      </c>
      <c r="B138" s="138"/>
      <c r="C138" s="102"/>
      <c r="D138" s="103"/>
      <c r="E138" s="103"/>
      <c r="F138" s="103"/>
      <c r="G138" s="103"/>
      <c r="H138" s="103"/>
      <c r="I138" s="103"/>
      <c r="J138" s="103"/>
      <c r="K138" s="104"/>
      <c r="L138" s="102"/>
      <c r="M138" s="103"/>
      <c r="N138" s="103"/>
      <c r="O138" s="103"/>
      <c r="P138" s="103"/>
      <c r="Q138" s="103"/>
      <c r="R138" s="103"/>
      <c r="S138" s="103"/>
      <c r="T138" s="104"/>
      <c r="U138" s="102"/>
      <c r="V138" s="103"/>
      <c r="W138" s="103"/>
      <c r="X138" s="103"/>
      <c r="Y138" s="103"/>
      <c r="Z138" s="104"/>
    </row>
    <row r="139" spans="1:26" x14ac:dyDescent="0.2">
      <c r="A139" s="137" t="s">
        <v>385</v>
      </c>
      <c r="B139" s="138"/>
      <c r="C139" s="102"/>
      <c r="D139" s="103"/>
      <c r="E139" s="103"/>
      <c r="F139" s="103"/>
      <c r="G139" s="103"/>
      <c r="H139" s="103"/>
      <c r="I139" s="103"/>
      <c r="J139" s="103"/>
      <c r="K139" s="104"/>
      <c r="L139" s="102"/>
      <c r="M139" s="103"/>
      <c r="N139" s="103"/>
      <c r="O139" s="103"/>
      <c r="P139" s="103"/>
      <c r="Q139" s="103"/>
      <c r="R139" s="103"/>
      <c r="S139" s="103"/>
      <c r="T139" s="104"/>
      <c r="U139" s="102"/>
      <c r="V139" s="103"/>
      <c r="W139" s="103"/>
      <c r="X139" s="103"/>
      <c r="Y139" s="103"/>
      <c r="Z139" s="104"/>
    </row>
    <row r="140" spans="1:26" ht="15" customHeight="1" x14ac:dyDescent="0.2">
      <c r="A140" s="137" t="s">
        <v>386</v>
      </c>
      <c r="B140" s="138"/>
      <c r="C140" s="102"/>
      <c r="D140" s="103"/>
      <c r="E140" s="103"/>
      <c r="F140" s="103"/>
      <c r="G140" s="103"/>
      <c r="H140" s="103"/>
      <c r="I140" s="103"/>
      <c r="J140" s="103"/>
      <c r="K140" s="104"/>
      <c r="L140" s="102"/>
      <c r="M140" s="103"/>
      <c r="N140" s="103"/>
      <c r="O140" s="103"/>
      <c r="P140" s="103"/>
      <c r="Q140" s="103"/>
      <c r="R140" s="103"/>
      <c r="S140" s="103"/>
      <c r="T140" s="104"/>
      <c r="U140" s="102"/>
      <c r="V140" s="103"/>
      <c r="W140" s="103"/>
      <c r="X140" s="103"/>
      <c r="Y140" s="103"/>
      <c r="Z140" s="104"/>
    </row>
    <row r="141" spans="1:26" ht="15" customHeight="1" x14ac:dyDescent="0.2">
      <c r="A141" s="137" t="s">
        <v>387</v>
      </c>
      <c r="B141" s="138"/>
      <c r="C141" s="102"/>
      <c r="D141" s="103"/>
      <c r="E141" s="103"/>
      <c r="F141" s="103"/>
      <c r="G141" s="103"/>
      <c r="H141" s="103"/>
      <c r="I141" s="103"/>
      <c r="J141" s="103"/>
      <c r="K141" s="104"/>
      <c r="L141" s="102"/>
      <c r="M141" s="103"/>
      <c r="N141" s="103"/>
      <c r="O141" s="103"/>
      <c r="P141" s="103"/>
      <c r="Q141" s="103"/>
      <c r="R141" s="103"/>
      <c r="S141" s="103"/>
      <c r="T141" s="104"/>
      <c r="U141" s="102"/>
      <c r="V141" s="103"/>
      <c r="W141" s="103"/>
      <c r="X141" s="103"/>
      <c r="Y141" s="103"/>
      <c r="Z141" s="104"/>
    </row>
    <row r="142" spans="1:26" ht="15" customHeight="1" x14ac:dyDescent="0.2">
      <c r="A142" s="137" t="s">
        <v>388</v>
      </c>
      <c r="B142" s="138"/>
      <c r="C142" s="102"/>
      <c r="D142" s="103"/>
      <c r="E142" s="103"/>
      <c r="F142" s="103"/>
      <c r="G142" s="103"/>
      <c r="H142" s="103"/>
      <c r="I142" s="103"/>
      <c r="J142" s="103"/>
      <c r="K142" s="104"/>
      <c r="L142" s="102"/>
      <c r="M142" s="103"/>
      <c r="N142" s="103"/>
      <c r="O142" s="103"/>
      <c r="P142" s="103"/>
      <c r="Q142" s="103"/>
      <c r="R142" s="103"/>
      <c r="S142" s="103"/>
      <c r="T142" s="104"/>
      <c r="U142" s="102"/>
      <c r="V142" s="103"/>
      <c r="W142" s="103"/>
      <c r="X142" s="103"/>
      <c r="Y142" s="103"/>
      <c r="Z142" s="104"/>
    </row>
    <row r="143" spans="1:26" ht="15" customHeight="1" x14ac:dyDescent="0.2">
      <c r="A143" s="137" t="s">
        <v>389</v>
      </c>
      <c r="B143" s="138"/>
      <c r="C143" s="102"/>
      <c r="D143" s="103"/>
      <c r="E143" s="103"/>
      <c r="F143" s="103"/>
      <c r="G143" s="103"/>
      <c r="H143" s="103"/>
      <c r="I143" s="103"/>
      <c r="J143" s="103"/>
      <c r="K143" s="104"/>
      <c r="L143" s="102"/>
      <c r="M143" s="103"/>
      <c r="N143" s="103"/>
      <c r="O143" s="103"/>
      <c r="P143" s="103"/>
      <c r="Q143" s="103"/>
      <c r="R143" s="103"/>
      <c r="S143" s="103"/>
      <c r="T143" s="104"/>
      <c r="U143" s="102"/>
      <c r="V143" s="103"/>
      <c r="W143" s="103"/>
      <c r="X143" s="103"/>
      <c r="Y143" s="103"/>
      <c r="Z143" s="104"/>
    </row>
    <row r="144" spans="1:26" x14ac:dyDescent="0.2">
      <c r="A144" s="137" t="s">
        <v>390</v>
      </c>
      <c r="B144" s="138"/>
      <c r="C144" s="102"/>
      <c r="D144" s="103"/>
      <c r="E144" s="103"/>
      <c r="F144" s="103"/>
      <c r="G144" s="103"/>
      <c r="H144" s="103"/>
      <c r="I144" s="103"/>
      <c r="J144" s="103"/>
      <c r="K144" s="104"/>
      <c r="L144" s="102"/>
      <c r="M144" s="103"/>
      <c r="N144" s="103"/>
      <c r="O144" s="103"/>
      <c r="P144" s="103"/>
      <c r="Q144" s="103"/>
      <c r="R144" s="103"/>
      <c r="S144" s="103"/>
      <c r="T144" s="104"/>
      <c r="U144" s="102"/>
      <c r="V144" s="103"/>
      <c r="W144" s="103"/>
      <c r="X144" s="103"/>
      <c r="Y144" s="103"/>
      <c r="Z144" s="104"/>
    </row>
    <row r="145" spans="1:26" x14ac:dyDescent="0.2">
      <c r="A145" s="137" t="s">
        <v>391</v>
      </c>
      <c r="B145" s="138"/>
      <c r="C145" s="102"/>
      <c r="D145" s="103"/>
      <c r="E145" s="103"/>
      <c r="F145" s="103"/>
      <c r="G145" s="103"/>
      <c r="H145" s="103"/>
      <c r="I145" s="103"/>
      <c r="J145" s="103"/>
      <c r="K145" s="104"/>
      <c r="L145" s="102"/>
      <c r="M145" s="103"/>
      <c r="N145" s="103"/>
      <c r="O145" s="103"/>
      <c r="P145" s="103"/>
      <c r="Q145" s="103"/>
      <c r="R145" s="103"/>
      <c r="S145" s="103"/>
      <c r="T145" s="104"/>
      <c r="U145" s="102"/>
      <c r="V145" s="103"/>
      <c r="W145" s="103"/>
      <c r="X145" s="103"/>
      <c r="Y145" s="103"/>
      <c r="Z145" s="104"/>
    </row>
    <row r="146" spans="1:26" ht="16" thickBot="1" x14ac:dyDescent="0.25">
      <c r="A146" s="139" t="s">
        <v>392</v>
      </c>
      <c r="B146" s="140"/>
      <c r="C146" s="105"/>
      <c r="D146" s="106"/>
      <c r="E146" s="106"/>
      <c r="F146" s="106"/>
      <c r="G146" s="106"/>
      <c r="H146" s="106"/>
      <c r="I146" s="106"/>
      <c r="J146" s="106"/>
      <c r="K146" s="107"/>
      <c r="L146" s="105"/>
      <c r="M146" s="106"/>
      <c r="N146" s="106"/>
      <c r="O146" s="106"/>
      <c r="P146" s="106"/>
      <c r="Q146" s="106"/>
      <c r="R146" s="106"/>
      <c r="S146" s="106"/>
      <c r="T146" s="107"/>
      <c r="U146" s="105"/>
      <c r="V146" s="106"/>
      <c r="W146" s="106"/>
      <c r="X146" s="106"/>
      <c r="Y146" s="106"/>
      <c r="Z146" s="107"/>
    </row>
    <row r="147" spans="1:26" x14ac:dyDescent="0.2">
      <c r="A147" s="141" t="s">
        <v>393</v>
      </c>
      <c r="B147" s="142"/>
      <c r="C147" s="109"/>
      <c r="D147" s="110"/>
      <c r="E147" s="110"/>
      <c r="F147" s="110"/>
      <c r="G147" s="110"/>
      <c r="H147" s="110"/>
      <c r="I147" s="110"/>
      <c r="J147" s="110"/>
      <c r="K147" s="111"/>
      <c r="L147" s="109"/>
      <c r="M147" s="110"/>
      <c r="N147" s="110"/>
      <c r="O147" s="110"/>
      <c r="P147" s="110"/>
      <c r="Q147" s="110"/>
      <c r="R147" s="110"/>
      <c r="S147" s="110"/>
      <c r="T147" s="111"/>
      <c r="U147" s="109"/>
      <c r="V147" s="110"/>
      <c r="W147" s="110"/>
      <c r="X147" s="110"/>
      <c r="Y147" s="110"/>
      <c r="Z147" s="111"/>
    </row>
    <row r="148" spans="1:26" x14ac:dyDescent="0.2">
      <c r="A148" s="137" t="s">
        <v>394</v>
      </c>
      <c r="B148" s="138"/>
      <c r="C148" s="102"/>
      <c r="D148" s="103"/>
      <c r="E148" s="103"/>
      <c r="F148" s="103"/>
      <c r="G148" s="103"/>
      <c r="H148" s="103"/>
      <c r="I148" s="103"/>
      <c r="J148" s="103"/>
      <c r="K148" s="104"/>
      <c r="L148" s="102"/>
      <c r="M148" s="103"/>
      <c r="N148" s="103"/>
      <c r="O148" s="103"/>
      <c r="P148" s="103"/>
      <c r="Q148" s="103"/>
      <c r="R148" s="103"/>
      <c r="S148" s="103"/>
      <c r="T148" s="104"/>
      <c r="U148" s="102"/>
      <c r="V148" s="103"/>
      <c r="W148" s="103"/>
      <c r="X148" s="103"/>
      <c r="Y148" s="103"/>
      <c r="Z148" s="104"/>
    </row>
    <row r="149" spans="1:26" x14ac:dyDescent="0.2">
      <c r="A149" s="137" t="s">
        <v>395</v>
      </c>
      <c r="B149" s="138"/>
      <c r="C149" s="102"/>
      <c r="D149" s="103"/>
      <c r="E149" s="103"/>
      <c r="F149" s="103"/>
      <c r="G149" s="103"/>
      <c r="H149" s="103"/>
      <c r="I149" s="103"/>
      <c r="J149" s="103"/>
      <c r="K149" s="104"/>
      <c r="L149" s="102"/>
      <c r="M149" s="103"/>
      <c r="N149" s="103"/>
      <c r="O149" s="103"/>
      <c r="P149" s="103"/>
      <c r="Q149" s="103"/>
      <c r="R149" s="103"/>
      <c r="S149" s="103"/>
      <c r="T149" s="104"/>
      <c r="U149" s="102"/>
      <c r="V149" s="103"/>
      <c r="W149" s="103"/>
      <c r="X149" s="103"/>
      <c r="Y149" s="103"/>
      <c r="Z149" s="104"/>
    </row>
    <row r="150" spans="1:26" x14ac:dyDescent="0.2">
      <c r="A150" s="137" t="s">
        <v>396</v>
      </c>
      <c r="B150" s="138"/>
      <c r="C150" s="102"/>
      <c r="D150" s="103"/>
      <c r="E150" s="103"/>
      <c r="F150" s="103"/>
      <c r="G150" s="103"/>
      <c r="H150" s="103"/>
      <c r="I150" s="103"/>
      <c r="J150" s="103"/>
      <c r="K150" s="104"/>
      <c r="L150" s="102"/>
      <c r="M150" s="103"/>
      <c r="N150" s="103"/>
      <c r="O150" s="103"/>
      <c r="P150" s="103"/>
      <c r="Q150" s="103"/>
      <c r="R150" s="103"/>
      <c r="S150" s="103"/>
      <c r="T150" s="104"/>
      <c r="U150" s="102"/>
      <c r="V150" s="103"/>
      <c r="W150" s="103"/>
      <c r="X150" s="103"/>
      <c r="Y150" s="103"/>
      <c r="Z150" s="104"/>
    </row>
    <row r="151" spans="1:26" x14ac:dyDescent="0.2">
      <c r="A151" s="137" t="s">
        <v>397</v>
      </c>
      <c r="B151" s="138"/>
      <c r="C151" s="102"/>
      <c r="D151" s="103"/>
      <c r="E151" s="103"/>
      <c r="F151" s="103"/>
      <c r="G151" s="103"/>
      <c r="H151" s="103"/>
      <c r="I151" s="103"/>
      <c r="J151" s="103"/>
      <c r="K151" s="104"/>
      <c r="L151" s="102"/>
      <c r="M151" s="103"/>
      <c r="N151" s="103"/>
      <c r="O151" s="103"/>
      <c r="P151" s="103"/>
      <c r="Q151" s="103"/>
      <c r="R151" s="103"/>
      <c r="S151" s="103"/>
      <c r="T151" s="104"/>
      <c r="U151" s="102"/>
      <c r="V151" s="103"/>
      <c r="W151" s="103"/>
      <c r="X151" s="103"/>
      <c r="Y151" s="103"/>
      <c r="Z151" s="104"/>
    </row>
    <row r="152" spans="1:26" x14ac:dyDescent="0.2">
      <c r="A152" s="137" t="s">
        <v>398</v>
      </c>
      <c r="B152" s="138"/>
      <c r="C152" s="102"/>
      <c r="D152" s="103"/>
      <c r="E152" s="103"/>
      <c r="F152" s="103"/>
      <c r="G152" s="103"/>
      <c r="H152" s="103"/>
      <c r="I152" s="103"/>
      <c r="J152" s="103"/>
      <c r="K152" s="104"/>
      <c r="L152" s="102"/>
      <c r="M152" s="103"/>
      <c r="N152" s="103"/>
      <c r="O152" s="103"/>
      <c r="P152" s="103"/>
      <c r="Q152" s="103"/>
      <c r="R152" s="103"/>
      <c r="S152" s="103"/>
      <c r="T152" s="104"/>
      <c r="U152" s="102"/>
      <c r="V152" s="103"/>
      <c r="W152" s="103"/>
      <c r="X152" s="103"/>
      <c r="Y152" s="103"/>
      <c r="Z152" s="104"/>
    </row>
    <row r="153" spans="1:26" ht="15" customHeight="1" x14ac:dyDescent="0.2">
      <c r="A153" s="137" t="s">
        <v>399</v>
      </c>
      <c r="B153" s="138"/>
      <c r="C153" s="102"/>
      <c r="D153" s="103"/>
      <c r="E153" s="103"/>
      <c r="F153" s="103"/>
      <c r="G153" s="103"/>
      <c r="H153" s="103"/>
      <c r="I153" s="103"/>
      <c r="J153" s="103"/>
      <c r="K153" s="104"/>
      <c r="L153" s="102"/>
      <c r="M153" s="103"/>
      <c r="N153" s="103"/>
      <c r="O153" s="103"/>
      <c r="P153" s="103"/>
      <c r="Q153" s="103"/>
      <c r="R153" s="103"/>
      <c r="S153" s="103"/>
      <c r="T153" s="104"/>
      <c r="U153" s="102"/>
      <c r="V153" s="103"/>
      <c r="W153" s="103"/>
      <c r="X153" s="103"/>
      <c r="Y153" s="103"/>
      <c r="Z153" s="104"/>
    </row>
    <row r="154" spans="1:26" x14ac:dyDescent="0.2">
      <c r="A154" s="137" t="s">
        <v>400</v>
      </c>
      <c r="B154" s="138"/>
      <c r="C154" s="102"/>
      <c r="D154" s="103"/>
      <c r="E154" s="103"/>
      <c r="F154" s="103"/>
      <c r="G154" s="103"/>
      <c r="H154" s="103"/>
      <c r="I154" s="103"/>
      <c r="J154" s="103"/>
      <c r="K154" s="104"/>
      <c r="L154" s="102"/>
      <c r="M154" s="103"/>
      <c r="N154" s="103"/>
      <c r="O154" s="103"/>
      <c r="P154" s="103"/>
      <c r="Q154" s="103"/>
      <c r="R154" s="103"/>
      <c r="S154" s="103"/>
      <c r="T154" s="104"/>
      <c r="U154" s="102"/>
      <c r="V154" s="103"/>
      <c r="W154" s="103"/>
      <c r="X154" s="103"/>
      <c r="Y154" s="103"/>
      <c r="Z154" s="104"/>
    </row>
    <row r="155" spans="1:26" x14ac:dyDescent="0.2">
      <c r="A155" s="137" t="s">
        <v>401</v>
      </c>
      <c r="B155" s="138"/>
      <c r="C155" s="102"/>
      <c r="D155" s="103"/>
      <c r="E155" s="103"/>
      <c r="F155" s="103"/>
      <c r="G155" s="103"/>
      <c r="H155" s="103"/>
      <c r="I155" s="103"/>
      <c r="J155" s="103"/>
      <c r="K155" s="104"/>
      <c r="L155" s="102"/>
      <c r="M155" s="103"/>
      <c r="N155" s="103"/>
      <c r="O155" s="103"/>
      <c r="P155" s="103"/>
      <c r="Q155" s="103"/>
      <c r="R155" s="103"/>
      <c r="S155" s="103"/>
      <c r="T155" s="104"/>
      <c r="U155" s="102"/>
      <c r="V155" s="103"/>
      <c r="W155" s="103"/>
      <c r="X155" s="103"/>
      <c r="Y155" s="103"/>
      <c r="Z155" s="104"/>
    </row>
    <row r="156" spans="1:26" ht="15" customHeight="1" x14ac:dyDescent="0.2">
      <c r="A156" s="137" t="s">
        <v>402</v>
      </c>
      <c r="B156" s="138"/>
      <c r="C156" s="102"/>
      <c r="D156" s="103"/>
      <c r="E156" s="103"/>
      <c r="F156" s="103"/>
      <c r="G156" s="103"/>
      <c r="H156" s="103"/>
      <c r="I156" s="103"/>
      <c r="J156" s="103"/>
      <c r="K156" s="104"/>
      <c r="L156" s="102"/>
      <c r="M156" s="103"/>
      <c r="N156" s="103"/>
      <c r="O156" s="103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</row>
    <row r="157" spans="1:26" ht="15" customHeight="1" thickBot="1" x14ac:dyDescent="0.25">
      <c r="A157" s="139" t="s">
        <v>403</v>
      </c>
      <c r="B157" s="140"/>
      <c r="C157" s="105"/>
      <c r="D157" s="106"/>
      <c r="E157" s="106"/>
      <c r="F157" s="106"/>
      <c r="G157" s="106"/>
      <c r="H157" s="106"/>
      <c r="I157" s="106"/>
      <c r="J157" s="106"/>
      <c r="K157" s="107"/>
      <c r="L157" s="105"/>
      <c r="M157" s="106"/>
      <c r="N157" s="106"/>
      <c r="O157" s="106"/>
      <c r="P157" s="106"/>
      <c r="Q157" s="106"/>
      <c r="R157" s="106"/>
      <c r="S157" s="106"/>
      <c r="T157" s="107"/>
      <c r="U157" s="105"/>
      <c r="V157" s="106"/>
      <c r="W157" s="106"/>
      <c r="X157" s="106"/>
      <c r="Y157" s="106"/>
      <c r="Z157" s="107"/>
    </row>
    <row r="158" spans="1:26" x14ac:dyDescent="0.2">
      <c r="A158" s="141" t="s">
        <v>404</v>
      </c>
      <c r="B158" s="142"/>
      <c r="C158" s="109"/>
      <c r="D158" s="110"/>
      <c r="E158" s="110"/>
      <c r="F158" s="110"/>
      <c r="G158" s="110"/>
      <c r="H158" s="110"/>
      <c r="I158" s="110"/>
      <c r="J158" s="110"/>
      <c r="K158" s="111"/>
      <c r="L158" s="109"/>
      <c r="M158" s="110"/>
      <c r="N158" s="110"/>
      <c r="O158" s="110"/>
      <c r="P158" s="110"/>
      <c r="Q158" s="110"/>
      <c r="R158" s="110"/>
      <c r="S158" s="110"/>
      <c r="T158" s="111"/>
      <c r="U158" s="109"/>
      <c r="V158" s="110"/>
      <c r="W158" s="110"/>
      <c r="X158" s="110"/>
      <c r="Y158" s="110"/>
      <c r="Z158" s="111"/>
    </row>
    <row r="159" spans="1:26" x14ac:dyDescent="0.2">
      <c r="A159" s="137" t="s">
        <v>405</v>
      </c>
      <c r="B159" s="138"/>
      <c r="C159" s="102"/>
      <c r="D159" s="103"/>
      <c r="E159" s="103"/>
      <c r="F159" s="103"/>
      <c r="G159" s="103"/>
      <c r="H159" s="103"/>
      <c r="I159" s="103"/>
      <c r="J159" s="103"/>
      <c r="K159" s="104"/>
      <c r="L159" s="102"/>
      <c r="M159" s="103"/>
      <c r="N159" s="103"/>
      <c r="O159" s="103"/>
      <c r="P159" s="103"/>
      <c r="Q159" s="103"/>
      <c r="R159" s="103"/>
      <c r="S159" s="103"/>
      <c r="T159" s="104"/>
      <c r="U159" s="102"/>
      <c r="V159" s="103"/>
      <c r="W159" s="103"/>
      <c r="X159" s="103"/>
      <c r="Y159" s="103"/>
      <c r="Z159" s="104"/>
    </row>
    <row r="160" spans="1:26" ht="15" customHeight="1" x14ac:dyDescent="0.2">
      <c r="A160" s="137" t="s">
        <v>406</v>
      </c>
      <c r="B160" s="138"/>
      <c r="C160" s="102"/>
      <c r="D160" s="103"/>
      <c r="E160" s="103"/>
      <c r="F160" s="103"/>
      <c r="G160" s="103"/>
      <c r="H160" s="103"/>
      <c r="I160" s="103"/>
      <c r="J160" s="103"/>
      <c r="K160" s="104"/>
      <c r="L160" s="102"/>
      <c r="M160" s="103"/>
      <c r="N160" s="103"/>
      <c r="O160" s="103"/>
      <c r="P160" s="103"/>
      <c r="Q160" s="103"/>
      <c r="R160" s="103"/>
      <c r="S160" s="103"/>
      <c r="T160" s="104"/>
      <c r="U160" s="102"/>
      <c r="V160" s="103"/>
      <c r="W160" s="103"/>
      <c r="X160" s="103"/>
      <c r="Y160" s="103"/>
      <c r="Z160" s="104"/>
    </row>
    <row r="161" spans="1:26" x14ac:dyDescent="0.2">
      <c r="A161" s="137" t="s">
        <v>407</v>
      </c>
      <c r="B161" s="138"/>
      <c r="C161" s="102"/>
      <c r="D161" s="103"/>
      <c r="E161" s="103"/>
      <c r="F161" s="103"/>
      <c r="G161" s="103"/>
      <c r="H161" s="103"/>
      <c r="I161" s="103"/>
      <c r="J161" s="103"/>
      <c r="K161" s="104"/>
      <c r="L161" s="102"/>
      <c r="M161" s="103"/>
      <c r="N161" s="103"/>
      <c r="O161" s="103"/>
      <c r="P161" s="103"/>
      <c r="Q161" s="103"/>
      <c r="R161" s="103"/>
      <c r="S161" s="103"/>
      <c r="T161" s="104"/>
      <c r="U161" s="102"/>
      <c r="V161" s="103"/>
      <c r="W161" s="103"/>
      <c r="X161" s="103"/>
      <c r="Y161" s="103"/>
      <c r="Z161" s="104"/>
    </row>
    <row r="162" spans="1:26" ht="15" customHeight="1" x14ac:dyDescent="0.2">
      <c r="A162" s="137" t="s">
        <v>408</v>
      </c>
      <c r="B162" s="138"/>
      <c r="C162" s="102"/>
      <c r="D162" s="103"/>
      <c r="E162" s="103"/>
      <c r="F162" s="103"/>
      <c r="G162" s="103"/>
      <c r="H162" s="103"/>
      <c r="I162" s="103"/>
      <c r="J162" s="103"/>
      <c r="K162" s="104"/>
      <c r="L162" s="102"/>
      <c r="M162" s="103"/>
      <c r="N162" s="103"/>
      <c r="O162" s="103"/>
      <c r="P162" s="103"/>
      <c r="Q162" s="103"/>
      <c r="R162" s="103"/>
      <c r="S162" s="103"/>
      <c r="T162" s="104"/>
      <c r="U162" s="102"/>
      <c r="V162" s="103"/>
      <c r="W162" s="103"/>
      <c r="X162" s="103"/>
      <c r="Y162" s="103"/>
      <c r="Z162" s="104"/>
    </row>
    <row r="163" spans="1:26" x14ac:dyDescent="0.2">
      <c r="A163" s="137" t="s">
        <v>409</v>
      </c>
      <c r="B163" s="138"/>
      <c r="C163" s="102"/>
      <c r="D163" s="103"/>
      <c r="E163" s="103"/>
      <c r="F163" s="103"/>
      <c r="G163" s="103"/>
      <c r="H163" s="103"/>
      <c r="I163" s="103"/>
      <c r="J163" s="103"/>
      <c r="K163" s="104"/>
      <c r="L163" s="102"/>
      <c r="M163" s="103"/>
      <c r="N163" s="103"/>
      <c r="O163" s="103"/>
      <c r="P163" s="103"/>
      <c r="Q163" s="103"/>
      <c r="R163" s="103"/>
      <c r="S163" s="103"/>
      <c r="T163" s="104"/>
      <c r="U163" s="102"/>
      <c r="V163" s="103"/>
      <c r="W163" s="103"/>
      <c r="X163" s="103"/>
      <c r="Y163" s="103"/>
      <c r="Z163" s="104"/>
    </row>
    <row r="164" spans="1:26" x14ac:dyDescent="0.2">
      <c r="A164" s="137" t="s">
        <v>410</v>
      </c>
      <c r="B164" s="138"/>
      <c r="C164" s="102"/>
      <c r="D164" s="103"/>
      <c r="E164" s="103"/>
      <c r="F164" s="103"/>
      <c r="G164" s="103"/>
      <c r="H164" s="103"/>
      <c r="I164" s="103"/>
      <c r="J164" s="103"/>
      <c r="K164" s="104"/>
      <c r="L164" s="102"/>
      <c r="M164" s="103"/>
      <c r="N164" s="103"/>
      <c r="O164" s="103"/>
      <c r="P164" s="103"/>
      <c r="Q164" s="103"/>
      <c r="R164" s="103"/>
      <c r="S164" s="103"/>
      <c r="T164" s="104"/>
      <c r="U164" s="102"/>
      <c r="V164" s="103"/>
      <c r="W164" s="103"/>
      <c r="X164" s="103"/>
      <c r="Y164" s="103"/>
      <c r="Z164" s="104"/>
    </row>
    <row r="165" spans="1:26" x14ac:dyDescent="0.2">
      <c r="A165" s="137" t="s">
        <v>411</v>
      </c>
      <c r="B165" s="138"/>
      <c r="C165" s="102"/>
      <c r="D165" s="103"/>
      <c r="E165" s="103"/>
      <c r="F165" s="103"/>
      <c r="G165" s="103"/>
      <c r="H165" s="103"/>
      <c r="I165" s="103"/>
      <c r="J165" s="103"/>
      <c r="K165" s="104"/>
      <c r="L165" s="102"/>
      <c r="M165" s="103"/>
      <c r="N165" s="103"/>
      <c r="O165" s="103"/>
      <c r="P165" s="103"/>
      <c r="Q165" s="103"/>
      <c r="R165" s="103"/>
      <c r="S165" s="103"/>
      <c r="T165" s="104"/>
      <c r="U165" s="102"/>
      <c r="V165" s="103"/>
      <c r="W165" s="103"/>
      <c r="X165" s="103"/>
      <c r="Y165" s="103"/>
      <c r="Z165" s="104"/>
    </row>
    <row r="166" spans="1:26" x14ac:dyDescent="0.2">
      <c r="A166" s="137" t="s">
        <v>412</v>
      </c>
      <c r="B166" s="138"/>
      <c r="C166" s="102"/>
      <c r="D166" s="103"/>
      <c r="E166" s="103"/>
      <c r="F166" s="103"/>
      <c r="G166" s="103"/>
      <c r="H166" s="103"/>
      <c r="I166" s="103"/>
      <c r="J166" s="103"/>
      <c r="K166" s="104"/>
      <c r="L166" s="102"/>
      <c r="M166" s="103"/>
      <c r="N166" s="103"/>
      <c r="O166" s="103"/>
      <c r="P166" s="103"/>
      <c r="Q166" s="103"/>
      <c r="R166" s="103"/>
      <c r="S166" s="103"/>
      <c r="T166" s="104"/>
      <c r="U166" s="102"/>
      <c r="V166" s="103"/>
      <c r="W166" s="103"/>
      <c r="X166" s="103"/>
      <c r="Y166" s="103"/>
      <c r="Z166" s="104"/>
    </row>
    <row r="167" spans="1:26" x14ac:dyDescent="0.2">
      <c r="A167" s="137" t="s">
        <v>413</v>
      </c>
      <c r="B167" s="138"/>
      <c r="C167" s="102"/>
      <c r="D167" s="103"/>
      <c r="E167" s="103"/>
      <c r="F167" s="103"/>
      <c r="G167" s="103"/>
      <c r="H167" s="103"/>
      <c r="I167" s="103"/>
      <c r="J167" s="103"/>
      <c r="K167" s="104"/>
      <c r="L167" s="102"/>
      <c r="M167" s="103"/>
      <c r="N167" s="103"/>
      <c r="O167" s="103"/>
      <c r="P167" s="103"/>
      <c r="Q167" s="103"/>
      <c r="R167" s="103"/>
      <c r="S167" s="103"/>
      <c r="T167" s="104"/>
      <c r="U167" s="102"/>
      <c r="V167" s="103"/>
      <c r="W167" s="103"/>
      <c r="X167" s="103"/>
      <c r="Y167" s="103"/>
      <c r="Z167" s="104"/>
    </row>
    <row r="168" spans="1:26" ht="16" thickBot="1" x14ac:dyDescent="0.25">
      <c r="A168" s="139" t="s">
        <v>414</v>
      </c>
      <c r="B168" s="140"/>
      <c r="C168" s="105"/>
      <c r="D168" s="106"/>
      <c r="E168" s="106"/>
      <c r="F168" s="106"/>
      <c r="G168" s="106"/>
      <c r="H168" s="106"/>
      <c r="I168" s="106"/>
      <c r="J168" s="106"/>
      <c r="K168" s="107"/>
      <c r="L168" s="105"/>
      <c r="M168" s="106"/>
      <c r="N168" s="106"/>
      <c r="O168" s="106"/>
      <c r="P168" s="106"/>
      <c r="Q168" s="106"/>
      <c r="R168" s="106"/>
      <c r="S168" s="106"/>
      <c r="T168" s="107"/>
      <c r="U168" s="105"/>
      <c r="V168" s="106"/>
      <c r="W168" s="106"/>
      <c r="X168" s="106"/>
      <c r="Y168" s="106"/>
      <c r="Z168" s="107"/>
    </row>
    <row r="169" spans="1:26" x14ac:dyDescent="0.2">
      <c r="A169" s="141" t="s">
        <v>415</v>
      </c>
      <c r="B169" s="142"/>
      <c r="C169" s="109"/>
      <c r="D169" s="110"/>
      <c r="E169" s="110"/>
      <c r="F169" s="110"/>
      <c r="G169" s="110"/>
      <c r="H169" s="110"/>
      <c r="I169" s="110"/>
      <c r="J169" s="110"/>
      <c r="K169" s="111"/>
      <c r="L169" s="109"/>
      <c r="M169" s="110"/>
      <c r="N169" s="110"/>
      <c r="O169" s="110"/>
      <c r="P169" s="110"/>
      <c r="Q169" s="110"/>
      <c r="R169" s="110"/>
      <c r="S169" s="110"/>
      <c r="T169" s="111"/>
      <c r="U169" s="109"/>
      <c r="V169" s="110"/>
      <c r="W169" s="110"/>
      <c r="X169" s="110"/>
      <c r="Y169" s="110"/>
      <c r="Z169" s="111"/>
    </row>
    <row r="170" spans="1:26" ht="15" customHeight="1" x14ac:dyDescent="0.2">
      <c r="A170" s="137" t="s">
        <v>416</v>
      </c>
      <c r="B170" s="138"/>
      <c r="C170" s="102"/>
      <c r="D170" s="103"/>
      <c r="E170" s="103"/>
      <c r="F170" s="103"/>
      <c r="G170" s="103"/>
      <c r="H170" s="103"/>
      <c r="I170" s="103"/>
      <c r="J170" s="103"/>
      <c r="K170" s="104"/>
      <c r="L170" s="102"/>
      <c r="M170" s="103"/>
      <c r="N170" s="103"/>
      <c r="O170" s="103"/>
      <c r="P170" s="103"/>
      <c r="Q170" s="103"/>
      <c r="R170" s="103"/>
      <c r="S170" s="103"/>
      <c r="T170" s="104"/>
      <c r="U170" s="102"/>
      <c r="V170" s="103"/>
      <c r="W170" s="103"/>
      <c r="X170" s="103"/>
      <c r="Y170" s="103"/>
      <c r="Z170" s="104"/>
    </row>
    <row r="171" spans="1:26" ht="15" customHeight="1" x14ac:dyDescent="0.2">
      <c r="A171" s="137" t="s">
        <v>417</v>
      </c>
      <c r="B171" s="138"/>
      <c r="C171" s="102"/>
      <c r="D171" s="103"/>
      <c r="E171" s="103"/>
      <c r="F171" s="103"/>
      <c r="G171" s="103"/>
      <c r="H171" s="103"/>
      <c r="I171" s="103"/>
      <c r="J171" s="103"/>
      <c r="K171" s="104"/>
      <c r="L171" s="102"/>
      <c r="M171" s="103"/>
      <c r="N171" s="103"/>
      <c r="O171" s="103"/>
      <c r="P171" s="103"/>
      <c r="Q171" s="103"/>
      <c r="R171" s="103"/>
      <c r="S171" s="103"/>
      <c r="T171" s="104"/>
      <c r="U171" s="102"/>
      <c r="V171" s="103"/>
      <c r="W171" s="103"/>
      <c r="X171" s="103"/>
      <c r="Y171" s="103"/>
      <c r="Z171" s="104"/>
    </row>
    <row r="172" spans="1:26" x14ac:dyDescent="0.2">
      <c r="A172" s="137" t="s">
        <v>418</v>
      </c>
      <c r="B172" s="138"/>
      <c r="C172" s="102"/>
      <c r="D172" s="103"/>
      <c r="E172" s="103"/>
      <c r="F172" s="103"/>
      <c r="G172" s="103"/>
      <c r="H172" s="103"/>
      <c r="I172" s="103"/>
      <c r="J172" s="103"/>
      <c r="K172" s="104"/>
      <c r="L172" s="102"/>
      <c r="M172" s="103"/>
      <c r="N172" s="103"/>
      <c r="O172" s="103"/>
      <c r="P172" s="103"/>
      <c r="Q172" s="103"/>
      <c r="R172" s="103"/>
      <c r="S172" s="103"/>
      <c r="T172" s="104"/>
      <c r="U172" s="102"/>
      <c r="V172" s="103"/>
      <c r="W172" s="103"/>
      <c r="X172" s="103"/>
      <c r="Y172" s="103"/>
      <c r="Z172" s="104"/>
    </row>
    <row r="173" spans="1:26" ht="15" customHeight="1" x14ac:dyDescent="0.2">
      <c r="A173" s="137" t="s">
        <v>419</v>
      </c>
      <c r="B173" s="138"/>
      <c r="C173" s="102"/>
      <c r="D173" s="103"/>
      <c r="E173" s="103"/>
      <c r="F173" s="103"/>
      <c r="G173" s="103"/>
      <c r="H173" s="103"/>
      <c r="I173" s="103"/>
      <c r="J173" s="103"/>
      <c r="K173" s="104"/>
      <c r="L173" s="102"/>
      <c r="M173" s="103"/>
      <c r="N173" s="103"/>
      <c r="O173" s="103"/>
      <c r="P173" s="103"/>
      <c r="Q173" s="103"/>
      <c r="R173" s="103"/>
      <c r="S173" s="103"/>
      <c r="T173" s="104"/>
      <c r="U173" s="102"/>
      <c r="V173" s="103"/>
      <c r="W173" s="103"/>
      <c r="X173" s="103"/>
      <c r="Y173" s="103"/>
      <c r="Z173" s="104"/>
    </row>
    <row r="174" spans="1:26" x14ac:dyDescent="0.2">
      <c r="A174" s="137" t="s">
        <v>420</v>
      </c>
      <c r="B174" s="138"/>
      <c r="C174" s="102"/>
      <c r="D174" s="103"/>
      <c r="E174" s="103"/>
      <c r="F174" s="103"/>
      <c r="G174" s="103"/>
      <c r="H174" s="103"/>
      <c r="I174" s="103"/>
      <c r="J174" s="103"/>
      <c r="K174" s="104"/>
      <c r="L174" s="102"/>
      <c r="M174" s="103"/>
      <c r="N174" s="103"/>
      <c r="O174" s="103"/>
      <c r="P174" s="103"/>
      <c r="Q174" s="103"/>
      <c r="R174" s="103"/>
      <c r="S174" s="103"/>
      <c r="T174" s="104"/>
      <c r="U174" s="102"/>
      <c r="V174" s="103"/>
      <c r="W174" s="103"/>
      <c r="X174" s="103"/>
      <c r="Y174" s="103"/>
      <c r="Z174" s="104"/>
    </row>
    <row r="175" spans="1:26" x14ac:dyDescent="0.2">
      <c r="A175" s="137" t="s">
        <v>421</v>
      </c>
      <c r="B175" s="138"/>
      <c r="C175" s="102"/>
      <c r="D175" s="103"/>
      <c r="E175" s="103"/>
      <c r="F175" s="103"/>
      <c r="G175" s="103"/>
      <c r="H175" s="103"/>
      <c r="I175" s="103"/>
      <c r="J175" s="103"/>
      <c r="K175" s="104"/>
      <c r="L175" s="102"/>
      <c r="M175" s="103"/>
      <c r="N175" s="103"/>
      <c r="O175" s="103"/>
      <c r="P175" s="103"/>
      <c r="Q175" s="103"/>
      <c r="R175" s="103"/>
      <c r="S175" s="103"/>
      <c r="T175" s="104"/>
      <c r="U175" s="102"/>
      <c r="V175" s="103"/>
      <c r="W175" s="103"/>
      <c r="X175" s="103"/>
      <c r="Y175" s="103"/>
      <c r="Z175" s="104"/>
    </row>
    <row r="176" spans="1:26" x14ac:dyDescent="0.2">
      <c r="A176" s="137" t="s">
        <v>422</v>
      </c>
      <c r="B176" s="138"/>
      <c r="C176" s="102"/>
      <c r="D176" s="103"/>
      <c r="E176" s="103"/>
      <c r="F176" s="103"/>
      <c r="G176" s="103"/>
      <c r="H176" s="103"/>
      <c r="I176" s="103"/>
      <c r="J176" s="103"/>
      <c r="K176" s="104"/>
      <c r="L176" s="102"/>
      <c r="M176" s="103"/>
      <c r="N176" s="103"/>
      <c r="O176" s="103"/>
      <c r="P176" s="103"/>
      <c r="Q176" s="103"/>
      <c r="R176" s="103"/>
      <c r="S176" s="103"/>
      <c r="T176" s="104"/>
      <c r="U176" s="102"/>
      <c r="V176" s="103"/>
      <c r="W176" s="103"/>
      <c r="X176" s="103"/>
      <c r="Y176" s="103"/>
      <c r="Z176" s="104"/>
    </row>
    <row r="177" spans="1:26" ht="15" customHeight="1" x14ac:dyDescent="0.2">
      <c r="A177" s="137" t="s">
        <v>423</v>
      </c>
      <c r="B177" s="138"/>
      <c r="C177" s="102"/>
      <c r="D177" s="103"/>
      <c r="E177" s="103"/>
      <c r="F177" s="103"/>
      <c r="G177" s="103"/>
      <c r="H177" s="103"/>
      <c r="I177" s="103"/>
      <c r="J177" s="103"/>
      <c r="K177" s="104"/>
      <c r="L177" s="102"/>
      <c r="M177" s="103"/>
      <c r="N177" s="103"/>
      <c r="O177" s="103"/>
      <c r="P177" s="103"/>
      <c r="Q177" s="103"/>
      <c r="R177" s="103"/>
      <c r="S177" s="103"/>
      <c r="T177" s="104"/>
      <c r="U177" s="102"/>
      <c r="V177" s="103"/>
      <c r="W177" s="103"/>
      <c r="X177" s="103"/>
      <c r="Y177" s="103"/>
      <c r="Z177" s="104"/>
    </row>
    <row r="178" spans="1:26" ht="15" customHeight="1" x14ac:dyDescent="0.2">
      <c r="A178" s="137" t="s">
        <v>424</v>
      </c>
      <c r="B178" s="138"/>
      <c r="C178" s="102"/>
      <c r="D178" s="103"/>
      <c r="E178" s="103"/>
      <c r="F178" s="103"/>
      <c r="G178" s="103"/>
      <c r="H178" s="103"/>
      <c r="I178" s="103"/>
      <c r="J178" s="103"/>
      <c r="K178" s="104"/>
      <c r="L178" s="102"/>
      <c r="M178" s="103"/>
      <c r="N178" s="103"/>
      <c r="O178" s="103"/>
      <c r="P178" s="103"/>
      <c r="Q178" s="103"/>
      <c r="R178" s="103"/>
      <c r="S178" s="103"/>
      <c r="T178" s="104"/>
      <c r="U178" s="102"/>
      <c r="V178" s="103"/>
      <c r="W178" s="103"/>
      <c r="X178" s="103"/>
      <c r="Y178" s="103"/>
      <c r="Z178" s="104"/>
    </row>
    <row r="179" spans="1:26" ht="16" thickBot="1" x14ac:dyDescent="0.25">
      <c r="A179" s="139" t="s">
        <v>425</v>
      </c>
      <c r="B179" s="140"/>
      <c r="C179" s="105"/>
      <c r="D179" s="106"/>
      <c r="E179" s="106"/>
      <c r="F179" s="106"/>
      <c r="G179" s="106"/>
      <c r="H179" s="106"/>
      <c r="I179" s="106"/>
      <c r="J179" s="106"/>
      <c r="K179" s="107"/>
      <c r="L179" s="105"/>
      <c r="M179" s="106"/>
      <c r="N179" s="106"/>
      <c r="O179" s="106"/>
      <c r="P179" s="106"/>
      <c r="Q179" s="106"/>
      <c r="R179" s="106"/>
      <c r="S179" s="106"/>
      <c r="T179" s="107"/>
      <c r="U179" s="105"/>
      <c r="V179" s="106"/>
      <c r="W179" s="106"/>
      <c r="X179" s="106"/>
      <c r="Y179" s="106"/>
      <c r="Z179" s="107"/>
    </row>
    <row r="180" spans="1:26" x14ac:dyDescent="0.2">
      <c r="A180" s="141" t="s">
        <v>426</v>
      </c>
      <c r="B180" s="142"/>
      <c r="C180" s="109"/>
      <c r="D180" s="110"/>
      <c r="E180" s="110"/>
      <c r="F180" s="110"/>
      <c r="G180" s="110"/>
      <c r="H180" s="110"/>
      <c r="I180" s="110"/>
      <c r="J180" s="110"/>
      <c r="K180" s="111"/>
      <c r="L180" s="109"/>
      <c r="M180" s="110"/>
      <c r="N180" s="110"/>
      <c r="O180" s="110"/>
      <c r="P180" s="110"/>
      <c r="Q180" s="110"/>
      <c r="R180" s="110"/>
      <c r="S180" s="110"/>
      <c r="T180" s="111"/>
      <c r="U180" s="109"/>
      <c r="V180" s="110"/>
      <c r="W180" s="110"/>
      <c r="X180" s="110"/>
      <c r="Y180" s="110"/>
      <c r="Z180" s="111"/>
    </row>
    <row r="181" spans="1:26" x14ac:dyDescent="0.2">
      <c r="A181" s="137" t="s">
        <v>427</v>
      </c>
      <c r="B181" s="138"/>
      <c r="C181" s="102"/>
      <c r="D181" s="103"/>
      <c r="E181" s="103"/>
      <c r="F181" s="103"/>
      <c r="G181" s="103"/>
      <c r="H181" s="103"/>
      <c r="I181" s="103"/>
      <c r="J181" s="103"/>
      <c r="K181" s="104"/>
      <c r="L181" s="102"/>
      <c r="M181" s="103"/>
      <c r="N181" s="103"/>
      <c r="O181" s="103"/>
      <c r="P181" s="103"/>
      <c r="Q181" s="103"/>
      <c r="R181" s="103"/>
      <c r="S181" s="103"/>
      <c r="T181" s="104"/>
      <c r="U181" s="102"/>
      <c r="V181" s="103"/>
      <c r="W181" s="103"/>
      <c r="X181" s="103"/>
      <c r="Y181" s="103"/>
      <c r="Z181" s="104"/>
    </row>
    <row r="182" spans="1:26" ht="15" customHeight="1" x14ac:dyDescent="0.2">
      <c r="A182" s="137" t="s">
        <v>428</v>
      </c>
      <c r="B182" s="138"/>
      <c r="C182" s="102"/>
      <c r="D182" s="103"/>
      <c r="E182" s="103"/>
      <c r="F182" s="103"/>
      <c r="G182" s="103"/>
      <c r="H182" s="103"/>
      <c r="I182" s="103"/>
      <c r="J182" s="103"/>
      <c r="K182" s="104"/>
      <c r="L182" s="102"/>
      <c r="M182" s="103"/>
      <c r="N182" s="103"/>
      <c r="O182" s="103"/>
      <c r="P182" s="103"/>
      <c r="Q182" s="103"/>
      <c r="R182" s="103"/>
      <c r="S182" s="103"/>
      <c r="T182" s="104"/>
      <c r="U182" s="102"/>
      <c r="V182" s="103"/>
      <c r="W182" s="103"/>
      <c r="X182" s="103"/>
      <c r="Y182" s="103"/>
      <c r="Z182" s="104"/>
    </row>
    <row r="183" spans="1:26" ht="15" customHeight="1" x14ac:dyDescent="0.2">
      <c r="A183" s="137" t="s">
        <v>429</v>
      </c>
      <c r="B183" s="138"/>
      <c r="C183" s="102"/>
      <c r="D183" s="103"/>
      <c r="E183" s="103"/>
      <c r="F183" s="103"/>
      <c r="G183" s="103"/>
      <c r="H183" s="103"/>
      <c r="I183" s="103"/>
      <c r="J183" s="103"/>
      <c r="K183" s="104"/>
      <c r="L183" s="102"/>
      <c r="M183" s="103"/>
      <c r="N183" s="103"/>
      <c r="O183" s="103"/>
      <c r="P183" s="103"/>
      <c r="Q183" s="103"/>
      <c r="R183" s="103"/>
      <c r="S183" s="103"/>
      <c r="T183" s="104"/>
      <c r="U183" s="102"/>
      <c r="V183" s="103"/>
      <c r="W183" s="103"/>
      <c r="X183" s="103"/>
      <c r="Y183" s="103"/>
      <c r="Z183" s="104"/>
    </row>
    <row r="184" spans="1:26" ht="15" customHeight="1" x14ac:dyDescent="0.2">
      <c r="A184" s="137" t="s">
        <v>430</v>
      </c>
      <c r="B184" s="138"/>
      <c r="C184" s="102"/>
      <c r="D184" s="103"/>
      <c r="E184" s="103"/>
      <c r="F184" s="103"/>
      <c r="G184" s="103"/>
      <c r="H184" s="103"/>
      <c r="I184" s="103"/>
      <c r="J184" s="103"/>
      <c r="K184" s="104"/>
      <c r="L184" s="102"/>
      <c r="M184" s="103"/>
      <c r="N184" s="103"/>
      <c r="O184" s="103"/>
      <c r="P184" s="103"/>
      <c r="Q184" s="103"/>
      <c r="R184" s="103"/>
      <c r="S184" s="103"/>
      <c r="T184" s="104"/>
      <c r="U184" s="102"/>
      <c r="V184" s="103"/>
      <c r="W184" s="103"/>
      <c r="X184" s="103"/>
      <c r="Y184" s="103"/>
      <c r="Z184" s="104"/>
    </row>
    <row r="185" spans="1:26" ht="15" customHeight="1" x14ac:dyDescent="0.2">
      <c r="A185" s="137" t="s">
        <v>431</v>
      </c>
      <c r="B185" s="138"/>
      <c r="C185" s="102"/>
      <c r="D185" s="103"/>
      <c r="E185" s="103"/>
      <c r="F185" s="103"/>
      <c r="G185" s="103"/>
      <c r="H185" s="103"/>
      <c r="I185" s="103"/>
      <c r="J185" s="103"/>
      <c r="K185" s="104"/>
      <c r="L185" s="102"/>
      <c r="M185" s="103"/>
      <c r="N185" s="103"/>
      <c r="O185" s="103"/>
      <c r="P185" s="103"/>
      <c r="Q185" s="103"/>
      <c r="R185" s="103"/>
      <c r="S185" s="103"/>
      <c r="T185" s="104"/>
      <c r="U185" s="102"/>
      <c r="V185" s="103"/>
      <c r="W185" s="103"/>
      <c r="X185" s="103"/>
      <c r="Y185" s="103"/>
      <c r="Z185" s="104"/>
    </row>
    <row r="186" spans="1:26" x14ac:dyDescent="0.2">
      <c r="A186" s="137" t="s">
        <v>432</v>
      </c>
      <c r="B186" s="138"/>
      <c r="C186" s="102"/>
      <c r="D186" s="103"/>
      <c r="E186" s="103"/>
      <c r="F186" s="103"/>
      <c r="G186" s="103"/>
      <c r="H186" s="103"/>
      <c r="I186" s="103"/>
      <c r="J186" s="103"/>
      <c r="K186" s="104"/>
      <c r="L186" s="102"/>
      <c r="M186" s="103"/>
      <c r="N186" s="103"/>
      <c r="O186" s="103"/>
      <c r="P186" s="103"/>
      <c r="Q186" s="103"/>
      <c r="R186" s="103"/>
      <c r="S186" s="103"/>
      <c r="T186" s="104"/>
      <c r="U186" s="102"/>
      <c r="V186" s="103"/>
      <c r="W186" s="103"/>
      <c r="X186" s="103"/>
      <c r="Y186" s="103"/>
      <c r="Z186" s="104"/>
    </row>
    <row r="187" spans="1:26" x14ac:dyDescent="0.2">
      <c r="A187" s="137" t="s">
        <v>433</v>
      </c>
      <c r="B187" s="138"/>
      <c r="C187" s="102"/>
      <c r="D187" s="103"/>
      <c r="E187" s="103"/>
      <c r="F187" s="103"/>
      <c r="G187" s="103"/>
      <c r="H187" s="103"/>
      <c r="I187" s="103"/>
      <c r="J187" s="103"/>
      <c r="K187" s="104"/>
      <c r="L187" s="102"/>
      <c r="M187" s="103"/>
      <c r="N187" s="103"/>
      <c r="O187" s="103"/>
      <c r="P187" s="103"/>
      <c r="Q187" s="103"/>
      <c r="R187" s="103"/>
      <c r="S187" s="103"/>
      <c r="T187" s="104"/>
      <c r="U187" s="102"/>
      <c r="V187" s="103"/>
      <c r="W187" s="103"/>
      <c r="X187" s="103"/>
      <c r="Y187" s="103"/>
      <c r="Z187" s="104"/>
    </row>
    <row r="188" spans="1:26" x14ac:dyDescent="0.2">
      <c r="A188" s="137" t="s">
        <v>434</v>
      </c>
      <c r="B188" s="138"/>
      <c r="C188" s="102"/>
      <c r="D188" s="103"/>
      <c r="E188" s="103"/>
      <c r="F188" s="103"/>
      <c r="G188" s="103"/>
      <c r="H188" s="103"/>
      <c r="I188" s="103"/>
      <c r="J188" s="103"/>
      <c r="K188" s="104"/>
      <c r="L188" s="102"/>
      <c r="M188" s="103"/>
      <c r="N188" s="103"/>
      <c r="O188" s="103"/>
      <c r="P188" s="103"/>
      <c r="Q188" s="103"/>
      <c r="R188" s="103"/>
      <c r="S188" s="103"/>
      <c r="T188" s="104"/>
      <c r="U188" s="102"/>
      <c r="V188" s="103"/>
      <c r="W188" s="103"/>
      <c r="X188" s="103"/>
      <c r="Y188" s="103"/>
      <c r="Z188" s="104"/>
    </row>
    <row r="189" spans="1:26" x14ac:dyDescent="0.2">
      <c r="A189" s="137" t="s">
        <v>435</v>
      </c>
      <c r="B189" s="138"/>
      <c r="C189" s="102"/>
      <c r="D189" s="103"/>
      <c r="E189" s="103"/>
      <c r="F189" s="103"/>
      <c r="G189" s="103"/>
      <c r="H189" s="103"/>
      <c r="I189" s="103"/>
      <c r="J189" s="103"/>
      <c r="K189" s="104"/>
      <c r="L189" s="102"/>
      <c r="M189" s="103"/>
      <c r="N189" s="103"/>
      <c r="O189" s="103"/>
      <c r="P189" s="103"/>
      <c r="Q189" s="103"/>
      <c r="R189" s="103"/>
      <c r="S189" s="103"/>
      <c r="T189" s="104"/>
      <c r="U189" s="102"/>
      <c r="V189" s="103"/>
      <c r="W189" s="103"/>
      <c r="X189" s="103"/>
      <c r="Y189" s="103"/>
      <c r="Z189" s="104"/>
    </row>
    <row r="190" spans="1:26" ht="16" thickBot="1" x14ac:dyDescent="0.25">
      <c r="A190" s="139" t="s">
        <v>436</v>
      </c>
      <c r="B190" s="140"/>
      <c r="C190" s="105"/>
      <c r="D190" s="106"/>
      <c r="E190" s="106"/>
      <c r="F190" s="106"/>
      <c r="G190" s="106"/>
      <c r="H190" s="106"/>
      <c r="I190" s="106"/>
      <c r="J190" s="106"/>
      <c r="K190" s="107"/>
      <c r="L190" s="105"/>
      <c r="M190" s="106"/>
      <c r="N190" s="106"/>
      <c r="O190" s="106"/>
      <c r="P190" s="106"/>
      <c r="Q190" s="106"/>
      <c r="R190" s="106"/>
      <c r="S190" s="106"/>
      <c r="T190" s="107"/>
      <c r="U190" s="105"/>
      <c r="V190" s="106"/>
      <c r="W190" s="106"/>
      <c r="X190" s="106"/>
      <c r="Y190" s="106"/>
      <c r="Z190" s="107"/>
    </row>
  </sheetData>
  <mergeCells count="192">
    <mergeCell ref="U1:Z1"/>
    <mergeCell ref="A2:B2"/>
    <mergeCell ref="A4:B4"/>
    <mergeCell ref="A5:B5"/>
    <mergeCell ref="A6:B6"/>
    <mergeCell ref="A7:B7"/>
    <mergeCell ref="A8:B8"/>
    <mergeCell ref="A9:B9"/>
    <mergeCell ref="A10:B10"/>
    <mergeCell ref="A1:B1"/>
    <mergeCell ref="C1:K1"/>
    <mergeCell ref="L1:T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</mergeCells>
  <dataValidations count="1">
    <dataValidation type="list" allowBlank="1" showInputMessage="1" showErrorMessage="1" sqref="C180:Z180 C15:Z15 C26:Z26 C37:Z37 C48:Z48 C59:Z59 C70:Z70 C81:Z81 C92:Z92 C103:Z103 C114:Z114 C125:Z125 C136:Z136 C147:Z147 C158:Z158 C169:Z169 C4:Z4" xr:uid="{DCDF6837-4C3F-41E1-B672-7E3399FF24BA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F568F-6E8C-4744-A825-86D3430B00C9}">
  <dimension ref="A1:F127"/>
  <sheetViews>
    <sheetView zoomScale="99" zoomScaleNormal="99" workbookViewId="0">
      <selection activeCell="C4" sqref="C4"/>
    </sheetView>
  </sheetViews>
  <sheetFormatPr baseColWidth="10" defaultColWidth="8.83203125" defaultRowHeight="15" x14ac:dyDescent="0.2"/>
  <cols>
    <col min="1" max="1" width="22.5" bestFit="1" customWidth="1"/>
    <col min="2" max="2" width="81.6640625" bestFit="1" customWidth="1"/>
    <col min="4" max="5" width="9.1640625" hidden="1" customWidth="1"/>
  </cols>
  <sheetData>
    <row r="1" spans="1:6" ht="20" thickBot="1" x14ac:dyDescent="0.3">
      <c r="B1" s="89" t="str">
        <f>CONCATENATE("CLM Capabilities Assessment: ",'People Assessed'!C10)</f>
        <v xml:space="preserve">CLM Capabilities Assessment: </v>
      </c>
    </row>
    <row r="2" spans="1:6" x14ac:dyDescent="0.2">
      <c r="A2" s="141" t="s">
        <v>1</v>
      </c>
      <c r="B2" s="161"/>
      <c r="C2" s="142"/>
    </row>
    <row r="3" spans="1:6" ht="16" thickBot="1" x14ac:dyDescent="0.25">
      <c r="A3" s="77" t="s">
        <v>94</v>
      </c>
      <c r="B3" s="78" t="s">
        <v>221</v>
      </c>
      <c r="C3" s="79" t="s">
        <v>30</v>
      </c>
    </row>
    <row r="4" spans="1:6" x14ac:dyDescent="0.2">
      <c r="A4" s="158" t="s">
        <v>2</v>
      </c>
      <c r="B4" s="57" t="s">
        <v>95</v>
      </c>
      <c r="C4" s="67"/>
      <c r="D4" t="s">
        <v>38</v>
      </c>
      <c r="E4">
        <f>COUNTIF($C$4:$C$8,"None")</f>
        <v>0</v>
      </c>
    </row>
    <row r="5" spans="1:6" x14ac:dyDescent="0.2">
      <c r="A5" s="159"/>
      <c r="B5" s="2" t="s">
        <v>96</v>
      </c>
      <c r="C5" s="68"/>
      <c r="D5" t="s">
        <v>39</v>
      </c>
      <c r="E5">
        <f>COUNTIF($C$4:$C$8,"Low")</f>
        <v>0</v>
      </c>
    </row>
    <row r="6" spans="1:6" x14ac:dyDescent="0.2">
      <c r="A6" s="159"/>
      <c r="B6" s="2" t="s">
        <v>97</v>
      </c>
      <c r="C6" s="68"/>
      <c r="D6" t="s">
        <v>40</v>
      </c>
      <c r="E6">
        <f>COUNTIF($C$4:$C$8,"Medium")</f>
        <v>0</v>
      </c>
    </row>
    <row r="7" spans="1:6" x14ac:dyDescent="0.2">
      <c r="A7" s="160"/>
      <c r="B7" s="2" t="s">
        <v>98</v>
      </c>
      <c r="C7" s="68"/>
      <c r="D7" t="s">
        <v>41</v>
      </c>
      <c r="E7">
        <f>COUNTIF($C$4:$C$8,"High")</f>
        <v>0</v>
      </c>
    </row>
    <row r="8" spans="1:6" ht="16" thickBot="1" x14ac:dyDescent="0.25">
      <c r="A8" s="69" t="str">
        <f>IF(E8=0,"",VLOOKUP(E8,FiveFit,2))</f>
        <v/>
      </c>
      <c r="B8" s="59" t="s">
        <v>99</v>
      </c>
      <c r="C8" s="70"/>
      <c r="D8" t="s">
        <v>78</v>
      </c>
      <c r="E8">
        <f>E4+(E5*10)+(E6*100)+(E7*1000)</f>
        <v>0</v>
      </c>
      <c r="F8" t="str">
        <f>IF(AND(SUM(E4:E7)&gt;0,SUM(E4:E7)&lt;5),"Fit not assessed until all proficiency levels for this characteristic are rated","")</f>
        <v/>
      </c>
    </row>
    <row r="9" spans="1:6" x14ac:dyDescent="0.2">
      <c r="A9" s="158" t="s">
        <v>3</v>
      </c>
      <c r="B9" s="57" t="s">
        <v>100</v>
      </c>
      <c r="C9" s="67"/>
      <c r="D9" t="s">
        <v>38</v>
      </c>
      <c r="E9">
        <f>COUNTIF($C$9:$C$13,"None")</f>
        <v>0</v>
      </c>
    </row>
    <row r="10" spans="1:6" x14ac:dyDescent="0.2">
      <c r="A10" s="159"/>
      <c r="B10" s="2" t="s">
        <v>101</v>
      </c>
      <c r="C10" s="68"/>
      <c r="D10" t="s">
        <v>39</v>
      </c>
      <c r="E10">
        <f>COUNTIF($C$9:$C$13,"Low")</f>
        <v>0</v>
      </c>
    </row>
    <row r="11" spans="1:6" x14ac:dyDescent="0.2">
      <c r="A11" s="159"/>
      <c r="B11" s="2" t="s">
        <v>102</v>
      </c>
      <c r="C11" s="68"/>
      <c r="D11" t="s">
        <v>40</v>
      </c>
      <c r="E11">
        <f>COUNTIF($C$9:$C$13,"Medium")</f>
        <v>0</v>
      </c>
    </row>
    <row r="12" spans="1:6" x14ac:dyDescent="0.2">
      <c r="A12" s="160"/>
      <c r="B12" s="2" t="s">
        <v>103</v>
      </c>
      <c r="C12" s="68"/>
      <c r="D12" t="s">
        <v>41</v>
      </c>
      <c r="E12">
        <f>COUNTIF($C$9:$C$13,"High")</f>
        <v>0</v>
      </c>
    </row>
    <row r="13" spans="1:6" ht="16" thickBot="1" x14ac:dyDescent="0.25">
      <c r="A13" s="71" t="str">
        <f>IF(E13=0,"",VLOOKUP(E13,FiveFit,2))</f>
        <v/>
      </c>
      <c r="B13" s="53" t="s">
        <v>104</v>
      </c>
      <c r="C13" s="72"/>
      <c r="D13" t="s">
        <v>78</v>
      </c>
      <c r="E13">
        <f>E9+(E10*10)+(E11*100)+(E12*1000)</f>
        <v>0</v>
      </c>
      <c r="F13" t="str">
        <f>IF(AND(SUM(E9:E12)&gt;0,SUM(E9:E12)&lt;5),"Fit not assessed until all proficiency levels for this characteristic are rated","")</f>
        <v/>
      </c>
    </row>
    <row r="14" spans="1:6" x14ac:dyDescent="0.2">
      <c r="A14" s="162" t="s">
        <v>4</v>
      </c>
      <c r="B14" s="57" t="s">
        <v>105</v>
      </c>
      <c r="C14" s="67"/>
      <c r="D14" t="s">
        <v>38</v>
      </c>
      <c r="E14">
        <f>COUNTIF($C$14:$C$18,"None")</f>
        <v>0</v>
      </c>
    </row>
    <row r="15" spans="1:6" x14ac:dyDescent="0.2">
      <c r="A15" s="163"/>
      <c r="B15" s="2" t="s">
        <v>106</v>
      </c>
      <c r="C15" s="68"/>
      <c r="D15" t="s">
        <v>39</v>
      </c>
      <c r="E15">
        <f>COUNTIF($C$14:$C$18,"Low")</f>
        <v>0</v>
      </c>
    </row>
    <row r="16" spans="1:6" x14ac:dyDescent="0.2">
      <c r="A16" s="163"/>
      <c r="B16" s="2" t="s">
        <v>107</v>
      </c>
      <c r="C16" s="68"/>
      <c r="D16" t="s">
        <v>40</v>
      </c>
      <c r="E16">
        <f>COUNTIF($C$14:$C$18,"Medium")</f>
        <v>0</v>
      </c>
    </row>
    <row r="17" spans="1:6" x14ac:dyDescent="0.2">
      <c r="A17" s="163"/>
      <c r="B17" s="2" t="s">
        <v>108</v>
      </c>
      <c r="C17" s="68"/>
      <c r="D17" t="s">
        <v>41</v>
      </c>
      <c r="E17">
        <f>COUNTIF($C$14:$C$18,"High")</f>
        <v>0</v>
      </c>
    </row>
    <row r="18" spans="1:6" ht="16" thickBot="1" x14ac:dyDescent="0.25">
      <c r="A18" s="69" t="str">
        <f>IF(E18=0,"",VLOOKUP(E18,FiveFit,2))</f>
        <v/>
      </c>
      <c r="B18" s="59" t="s">
        <v>109</v>
      </c>
      <c r="C18" s="70"/>
      <c r="D18" t="s">
        <v>78</v>
      </c>
      <c r="E18">
        <f>E14+(E15*10)+(E16*100)+(E17*1000)</f>
        <v>0</v>
      </c>
      <c r="F18" t="str">
        <f>IF(AND(SUM(E14:E17)&gt;0,SUM(E14:E17)&lt;5),"Fit not assessed until all proficiency levels for this characteristic are rated","")</f>
        <v/>
      </c>
    </row>
    <row r="19" spans="1:6" ht="15" customHeight="1" x14ac:dyDescent="0.2">
      <c r="A19" s="162" t="s">
        <v>110</v>
      </c>
      <c r="B19" s="57" t="s">
        <v>111</v>
      </c>
      <c r="C19" s="67"/>
      <c r="D19" t="s">
        <v>38</v>
      </c>
      <c r="E19">
        <f>COUNTIF($C$19:$C$23,"None")</f>
        <v>0</v>
      </c>
    </row>
    <row r="20" spans="1:6" x14ac:dyDescent="0.2">
      <c r="A20" s="163"/>
      <c r="B20" s="2" t="s">
        <v>112</v>
      </c>
      <c r="C20" s="68"/>
      <c r="D20" t="s">
        <v>39</v>
      </c>
      <c r="E20">
        <f>COUNTIF($C$19:$C$23,"Low")</f>
        <v>0</v>
      </c>
    </row>
    <row r="21" spans="1:6" x14ac:dyDescent="0.2">
      <c r="A21" s="163"/>
      <c r="B21" s="2" t="s">
        <v>113</v>
      </c>
      <c r="C21" s="68"/>
      <c r="D21" t="s">
        <v>40</v>
      </c>
      <c r="E21">
        <f>COUNTIF($C$19:$C$23,"Medium")</f>
        <v>0</v>
      </c>
    </row>
    <row r="22" spans="1:6" x14ac:dyDescent="0.2">
      <c r="A22" s="163"/>
      <c r="B22" s="2" t="s">
        <v>114</v>
      </c>
      <c r="C22" s="68"/>
      <c r="D22" t="s">
        <v>41</v>
      </c>
      <c r="E22">
        <f>COUNTIF($C$19:$C$23,"High")</f>
        <v>0</v>
      </c>
    </row>
    <row r="23" spans="1:6" ht="16" thickBot="1" x14ac:dyDescent="0.25">
      <c r="A23" s="74" t="str">
        <f>IF(E23=0,"",VLOOKUP(E23,FiveFit,2))</f>
        <v/>
      </c>
      <c r="B23" s="75" t="s">
        <v>115</v>
      </c>
      <c r="C23" s="76"/>
      <c r="D23" t="s">
        <v>78</v>
      </c>
      <c r="E23">
        <f>E19+(E20*10)+(E21*100)+(E22*1000)</f>
        <v>0</v>
      </c>
      <c r="F23" t="str">
        <f>IF(AND(SUM(E19:E22)&gt;0,SUM(E19:E22)&lt;5),"Fit not assessed until all proficiency levels for this characteristic are rated","")</f>
        <v/>
      </c>
    </row>
    <row r="24" spans="1:6" x14ac:dyDescent="0.2">
      <c r="A24" s="159" t="s">
        <v>5</v>
      </c>
      <c r="B24" s="54" t="s">
        <v>116</v>
      </c>
      <c r="C24" s="73"/>
      <c r="D24" t="s">
        <v>38</v>
      </c>
      <c r="E24">
        <f>COUNTIF($C$24:$C$28,"None")</f>
        <v>0</v>
      </c>
    </row>
    <row r="25" spans="1:6" x14ac:dyDescent="0.2">
      <c r="A25" s="159"/>
      <c r="B25" s="2" t="s">
        <v>117</v>
      </c>
      <c r="C25" s="68"/>
      <c r="D25" t="s">
        <v>39</v>
      </c>
      <c r="E25">
        <f>COUNTIF($C$24:$C$28,"Low")</f>
        <v>0</v>
      </c>
    </row>
    <row r="26" spans="1:6" x14ac:dyDescent="0.2">
      <c r="A26" s="159"/>
      <c r="B26" s="2" t="s">
        <v>118</v>
      </c>
      <c r="C26" s="68"/>
      <c r="D26" t="s">
        <v>40</v>
      </c>
      <c r="E26">
        <f>COUNTIF($C$24:$C$28,"Medium")</f>
        <v>0</v>
      </c>
    </row>
    <row r="27" spans="1:6" x14ac:dyDescent="0.2">
      <c r="A27" s="160"/>
      <c r="B27" s="2" t="s">
        <v>119</v>
      </c>
      <c r="C27" s="68"/>
      <c r="D27" t="s">
        <v>41</v>
      </c>
      <c r="E27">
        <f>COUNTIF($C$24:$C$28,"High")</f>
        <v>0</v>
      </c>
    </row>
    <row r="28" spans="1:6" ht="16" thickBot="1" x14ac:dyDescent="0.25">
      <c r="A28" s="69" t="str">
        <f>IF(E28=0,"",VLOOKUP(E28,FiveFit,2))</f>
        <v/>
      </c>
      <c r="B28" s="59" t="s">
        <v>120</v>
      </c>
      <c r="C28" s="70"/>
      <c r="D28" t="s">
        <v>78</v>
      </c>
      <c r="E28">
        <f>E24+(E25*10)+(E26*100)+(E27*1000)</f>
        <v>0</v>
      </c>
      <c r="F28" t="str">
        <f>IF(AND(SUM(E24:E27)&gt;0,SUM(E24:E27)&lt;5),"Fit not assessed until all proficiency levels for this characteristic are rated","")</f>
        <v/>
      </c>
    </row>
    <row r="29" spans="1:6" x14ac:dyDescent="0.2">
      <c r="A29" s="158" t="s">
        <v>6</v>
      </c>
      <c r="B29" s="57" t="s">
        <v>121</v>
      </c>
      <c r="C29" s="67"/>
      <c r="D29" t="s">
        <v>38</v>
      </c>
      <c r="E29">
        <f>COUNTIF($C$29:$C$33,"None")</f>
        <v>0</v>
      </c>
    </row>
    <row r="30" spans="1:6" x14ac:dyDescent="0.2">
      <c r="A30" s="159"/>
      <c r="B30" s="2" t="s">
        <v>122</v>
      </c>
      <c r="C30" s="68"/>
      <c r="D30" t="s">
        <v>39</v>
      </c>
      <c r="E30">
        <f>COUNTIF($C$29:$C$33,"Low")</f>
        <v>0</v>
      </c>
    </row>
    <row r="31" spans="1:6" x14ac:dyDescent="0.2">
      <c r="A31" s="159"/>
      <c r="B31" s="2" t="s">
        <v>123</v>
      </c>
      <c r="C31" s="68"/>
      <c r="D31" t="s">
        <v>40</v>
      </c>
      <c r="E31">
        <f>COUNTIF($C$29:$C$33,"Medium")</f>
        <v>0</v>
      </c>
    </row>
    <row r="32" spans="1:6" x14ac:dyDescent="0.2">
      <c r="A32" s="160"/>
      <c r="B32" s="2" t="s">
        <v>124</v>
      </c>
      <c r="C32" s="68"/>
      <c r="D32" t="s">
        <v>41</v>
      </c>
      <c r="E32">
        <f>COUNTIF($C$29:$C$33,"High")</f>
        <v>0</v>
      </c>
    </row>
    <row r="33" spans="1:6" ht="16" thickBot="1" x14ac:dyDescent="0.25">
      <c r="A33" s="71" t="str">
        <f>IF(E33=0,"",VLOOKUP(E33,FiveFit,2))</f>
        <v/>
      </c>
      <c r="B33" s="53" t="s">
        <v>125</v>
      </c>
      <c r="C33" s="72"/>
      <c r="D33" t="s">
        <v>78</v>
      </c>
      <c r="E33">
        <f>E29+(E30*10)+(E31*100)+(E32*1000)</f>
        <v>0</v>
      </c>
      <c r="F33" t="str">
        <f>IF(AND(SUM(E29:E32)&gt;0,SUM(E29:E32)&lt;5),"Fit not assessed until all proficiency levels for this characteristic are rated","")</f>
        <v/>
      </c>
    </row>
    <row r="34" spans="1:6" x14ac:dyDescent="0.2">
      <c r="A34" s="158" t="s">
        <v>7</v>
      </c>
      <c r="B34" s="57" t="s">
        <v>126</v>
      </c>
      <c r="C34" s="67"/>
      <c r="D34" t="s">
        <v>38</v>
      </c>
      <c r="E34">
        <f>COUNTIF($C$34:$C$38,"None")</f>
        <v>0</v>
      </c>
    </row>
    <row r="35" spans="1:6" x14ac:dyDescent="0.2">
      <c r="A35" s="159"/>
      <c r="B35" s="2" t="s">
        <v>127</v>
      </c>
      <c r="C35" s="68"/>
      <c r="D35" t="s">
        <v>39</v>
      </c>
      <c r="E35">
        <f>COUNTIF($C$34:$C$38,"Low")</f>
        <v>0</v>
      </c>
    </row>
    <row r="36" spans="1:6" x14ac:dyDescent="0.2">
      <c r="A36" s="159"/>
      <c r="B36" s="2" t="s">
        <v>128</v>
      </c>
      <c r="C36" s="68"/>
      <c r="D36" t="s">
        <v>40</v>
      </c>
      <c r="E36">
        <f>COUNTIF($C$34:$C$38,"Medium")</f>
        <v>0</v>
      </c>
    </row>
    <row r="37" spans="1:6" x14ac:dyDescent="0.2">
      <c r="A37" s="160"/>
      <c r="B37" s="2" t="s">
        <v>129</v>
      </c>
      <c r="C37" s="68"/>
      <c r="D37" t="s">
        <v>41</v>
      </c>
      <c r="E37">
        <f>COUNTIF($C$34:$C$38,"High")</f>
        <v>0</v>
      </c>
    </row>
    <row r="38" spans="1:6" ht="16" thickBot="1" x14ac:dyDescent="0.25">
      <c r="A38" s="69" t="str">
        <f>IF(E38=0,"",VLOOKUP(E38,FiveFit,2))</f>
        <v/>
      </c>
      <c r="B38" s="59" t="s">
        <v>130</v>
      </c>
      <c r="C38" s="70"/>
      <c r="D38" t="s">
        <v>78</v>
      </c>
      <c r="E38">
        <f>E34+(E35*10)+(E36*100)+(E37*1000)</f>
        <v>0</v>
      </c>
      <c r="F38" t="str">
        <f>IF(AND(SUM(E34:E37)&gt;0,SUM(E34:E37)&lt;5),"Fit not assessed until all proficiency levels for this characteristic are rated","")</f>
        <v/>
      </c>
    </row>
    <row r="39" spans="1:6" x14ac:dyDescent="0.2">
      <c r="A39" s="158" t="s">
        <v>8</v>
      </c>
      <c r="B39" s="57" t="s">
        <v>131</v>
      </c>
      <c r="C39" s="67"/>
      <c r="D39" t="s">
        <v>38</v>
      </c>
      <c r="E39">
        <f>COUNTIF($C$39:$C$43,"None")</f>
        <v>0</v>
      </c>
    </row>
    <row r="40" spans="1:6" x14ac:dyDescent="0.2">
      <c r="A40" s="159"/>
      <c r="B40" s="2" t="s">
        <v>132</v>
      </c>
      <c r="C40" s="68"/>
      <c r="D40" t="s">
        <v>39</v>
      </c>
      <c r="E40">
        <f>COUNTIF($C$39:$C$43,"Low")</f>
        <v>0</v>
      </c>
    </row>
    <row r="41" spans="1:6" x14ac:dyDescent="0.2">
      <c r="A41" s="159"/>
      <c r="B41" s="2" t="s">
        <v>133</v>
      </c>
      <c r="C41" s="68"/>
      <c r="D41" t="s">
        <v>40</v>
      </c>
      <c r="E41">
        <f>COUNTIF($C$39:$C$43,"Medium")</f>
        <v>0</v>
      </c>
    </row>
    <row r="42" spans="1:6" x14ac:dyDescent="0.2">
      <c r="A42" s="160"/>
      <c r="B42" s="2" t="s">
        <v>134</v>
      </c>
      <c r="C42" s="68"/>
      <c r="D42" t="s">
        <v>41</v>
      </c>
      <c r="E42">
        <f>COUNTIF($C$39:$C$43,"High")</f>
        <v>0</v>
      </c>
    </row>
    <row r="43" spans="1:6" ht="16" thickBot="1" x14ac:dyDescent="0.25">
      <c r="A43" s="69" t="str">
        <f>IF(E43=0,"",VLOOKUP(E43,FiveFit,2))</f>
        <v/>
      </c>
      <c r="B43" s="59" t="s">
        <v>135</v>
      </c>
      <c r="C43" s="70"/>
      <c r="D43" t="s">
        <v>78</v>
      </c>
      <c r="E43">
        <f>E39+(E40*10)+(E41*100)+(E42*1000)</f>
        <v>0</v>
      </c>
      <c r="F43" t="str">
        <f>IF(AND(SUM(E39:E42)&gt;0,SUM(E39:E42)&lt;5),"Fit not assessed until all proficiency levels for this characteristic are rated","")</f>
        <v/>
      </c>
    </row>
    <row r="44" spans="1:6" x14ac:dyDescent="0.2">
      <c r="A44" s="158" t="s">
        <v>9</v>
      </c>
      <c r="B44" s="57" t="s">
        <v>136</v>
      </c>
      <c r="C44" s="67"/>
      <c r="D44" t="s">
        <v>38</v>
      </c>
      <c r="E44">
        <f>COUNTIF($C$44:$C$48,"None")</f>
        <v>0</v>
      </c>
    </row>
    <row r="45" spans="1:6" x14ac:dyDescent="0.2">
      <c r="A45" s="159"/>
      <c r="B45" s="2" t="s">
        <v>137</v>
      </c>
      <c r="C45" s="68"/>
      <c r="D45" t="s">
        <v>39</v>
      </c>
      <c r="E45">
        <f>COUNTIF($C$44:$C$48,"Low")</f>
        <v>0</v>
      </c>
    </row>
    <row r="46" spans="1:6" x14ac:dyDescent="0.2">
      <c r="A46" s="159"/>
      <c r="B46" s="2" t="s">
        <v>138</v>
      </c>
      <c r="C46" s="68"/>
      <c r="D46" t="s">
        <v>40</v>
      </c>
      <c r="E46">
        <f>COUNTIF($C$44:$C$48,"Medium")</f>
        <v>0</v>
      </c>
    </row>
    <row r="47" spans="1:6" x14ac:dyDescent="0.2">
      <c r="A47" s="160"/>
      <c r="B47" s="2" t="s">
        <v>139</v>
      </c>
      <c r="C47" s="68"/>
      <c r="D47" t="s">
        <v>41</v>
      </c>
      <c r="E47">
        <f>COUNTIF($C$44:$C$48,"High")</f>
        <v>0</v>
      </c>
    </row>
    <row r="48" spans="1:6" ht="16" thickBot="1" x14ac:dyDescent="0.25">
      <c r="A48" s="69" t="str">
        <f>IF(E48=0,"",VLOOKUP(E48,FiveFit,2))</f>
        <v/>
      </c>
      <c r="B48" s="59" t="s">
        <v>140</v>
      </c>
      <c r="C48" s="70"/>
      <c r="D48" t="s">
        <v>78</v>
      </c>
      <c r="E48">
        <f>E44+(E45*10)+(E46*100)+(E47*1000)</f>
        <v>0</v>
      </c>
      <c r="F48" t="str">
        <f>IF(AND(SUM(E44:E47)&gt;0,SUM(E44:E47)&lt;5),"Fit not assessed until all proficiency levels for this characteristic are rated","")</f>
        <v/>
      </c>
    </row>
    <row r="49" spans="1:6" x14ac:dyDescent="0.2">
      <c r="A49" s="141" t="s">
        <v>17</v>
      </c>
      <c r="B49" s="161"/>
      <c r="C49" s="142"/>
    </row>
    <row r="50" spans="1:6" ht="16" thickBot="1" x14ac:dyDescent="0.25">
      <c r="A50" s="77" t="s">
        <v>141</v>
      </c>
      <c r="B50" s="78" t="s">
        <v>221</v>
      </c>
      <c r="C50" s="79" t="s">
        <v>30</v>
      </c>
    </row>
    <row r="51" spans="1:6" x14ac:dyDescent="0.2">
      <c r="A51" s="158" t="s">
        <v>18</v>
      </c>
      <c r="B51" s="57" t="s">
        <v>142</v>
      </c>
      <c r="C51" s="67"/>
      <c r="D51" t="s">
        <v>38</v>
      </c>
      <c r="E51">
        <f>COUNTIF($C$51:$C$55,"None")</f>
        <v>0</v>
      </c>
    </row>
    <row r="52" spans="1:6" x14ac:dyDescent="0.2">
      <c r="A52" s="159"/>
      <c r="B52" s="2" t="s">
        <v>143</v>
      </c>
      <c r="C52" s="68"/>
      <c r="D52" t="s">
        <v>39</v>
      </c>
      <c r="E52">
        <f>COUNTIF($C$51:$C$55,"Low")</f>
        <v>0</v>
      </c>
    </row>
    <row r="53" spans="1:6" x14ac:dyDescent="0.2">
      <c r="A53" s="159"/>
      <c r="B53" s="2" t="s">
        <v>144</v>
      </c>
      <c r="C53" s="68"/>
      <c r="D53" t="s">
        <v>40</v>
      </c>
      <c r="E53">
        <f>COUNTIF($C$51:$C$55,"Medium")</f>
        <v>0</v>
      </c>
    </row>
    <row r="54" spans="1:6" x14ac:dyDescent="0.2">
      <c r="A54" s="160"/>
      <c r="B54" s="2" t="s">
        <v>145</v>
      </c>
      <c r="C54" s="68"/>
      <c r="D54" t="s">
        <v>41</v>
      </c>
      <c r="E54">
        <f>COUNTIF($C$51:$C$55,"High")</f>
        <v>0</v>
      </c>
    </row>
    <row r="55" spans="1:6" ht="16" thickBot="1" x14ac:dyDescent="0.25">
      <c r="A55" s="69" t="str">
        <f>IF(E55=0,"",VLOOKUP(E55,FiveFit,2))</f>
        <v/>
      </c>
      <c r="B55" s="59" t="s">
        <v>146</v>
      </c>
      <c r="C55" s="70"/>
      <c r="D55" t="s">
        <v>78</v>
      </c>
      <c r="E55">
        <f>E51+(E52*10)+(E53*100)+(E54*1000)</f>
        <v>0</v>
      </c>
      <c r="F55" t="str">
        <f>IF(AND(SUM(E51:E54)&gt;0,SUM(E51:E54)&lt;5),"Fit not assessed until all proficiency levels for this skill are rated","")</f>
        <v/>
      </c>
    </row>
    <row r="56" spans="1:6" x14ac:dyDescent="0.2">
      <c r="A56" s="158" t="s">
        <v>19</v>
      </c>
      <c r="B56" s="57" t="s">
        <v>147</v>
      </c>
      <c r="C56" s="67"/>
      <c r="D56" t="s">
        <v>38</v>
      </c>
      <c r="E56">
        <f>COUNTIF($C$56:$C$60,"None")</f>
        <v>0</v>
      </c>
    </row>
    <row r="57" spans="1:6" x14ac:dyDescent="0.2">
      <c r="A57" s="159"/>
      <c r="B57" s="2" t="s">
        <v>148</v>
      </c>
      <c r="C57" s="68"/>
      <c r="D57" t="s">
        <v>39</v>
      </c>
      <c r="E57">
        <f>COUNTIF($C$56:$C$60,"Low")</f>
        <v>0</v>
      </c>
    </row>
    <row r="58" spans="1:6" x14ac:dyDescent="0.2">
      <c r="A58" s="159"/>
      <c r="B58" s="2" t="s">
        <v>149</v>
      </c>
      <c r="C58" s="68"/>
      <c r="D58" t="s">
        <v>40</v>
      </c>
      <c r="E58">
        <f>COUNTIF($C$56:$C$60,"Medium")</f>
        <v>0</v>
      </c>
    </row>
    <row r="59" spans="1:6" x14ac:dyDescent="0.2">
      <c r="A59" s="160"/>
      <c r="B59" s="2" t="s">
        <v>150</v>
      </c>
      <c r="C59" s="68"/>
      <c r="D59" t="s">
        <v>41</v>
      </c>
      <c r="E59">
        <f>COUNTIF($C$56:$C$60,"High")</f>
        <v>0</v>
      </c>
    </row>
    <row r="60" spans="1:6" ht="16" thickBot="1" x14ac:dyDescent="0.25">
      <c r="A60" s="69" t="str">
        <f>IF(E60=0,"",VLOOKUP(E60,FiveFit,2))</f>
        <v/>
      </c>
      <c r="B60" s="59" t="s">
        <v>151</v>
      </c>
      <c r="C60" s="70"/>
      <c r="D60" t="s">
        <v>78</v>
      </c>
      <c r="E60">
        <f>E56+(E57*10)+(E58*100)+(E59*1000)</f>
        <v>0</v>
      </c>
      <c r="F60" t="str">
        <f>IF(AND(SUM(E56:E59)&gt;0,SUM(E56:E59)&lt;5),"Fit not assessed until all proficiency levels for this skill are rated","")</f>
        <v/>
      </c>
    </row>
    <row r="61" spans="1:6" ht="15" customHeight="1" x14ac:dyDescent="0.2">
      <c r="A61" s="158" t="s">
        <v>20</v>
      </c>
      <c r="B61" s="57" t="s">
        <v>152</v>
      </c>
      <c r="C61" s="67"/>
      <c r="D61" t="s">
        <v>38</v>
      </c>
      <c r="E61">
        <f>COUNTIF($C$61:$C$65,"None")</f>
        <v>0</v>
      </c>
    </row>
    <row r="62" spans="1:6" x14ac:dyDescent="0.2">
      <c r="A62" s="159"/>
      <c r="B62" s="2" t="s">
        <v>153</v>
      </c>
      <c r="C62" s="68"/>
      <c r="D62" t="s">
        <v>39</v>
      </c>
      <c r="E62">
        <f>COUNTIF($C$61:$C$65,"Low")</f>
        <v>0</v>
      </c>
    </row>
    <row r="63" spans="1:6" x14ac:dyDescent="0.2">
      <c r="A63" s="159"/>
      <c r="B63" s="2" t="s">
        <v>154</v>
      </c>
      <c r="C63" s="68"/>
      <c r="D63" t="s">
        <v>40</v>
      </c>
      <c r="E63">
        <f>COUNTIF($C$61:$C$65,"Medium")</f>
        <v>0</v>
      </c>
    </row>
    <row r="64" spans="1:6" x14ac:dyDescent="0.2">
      <c r="A64" s="160"/>
      <c r="B64" s="2" t="s">
        <v>155</v>
      </c>
      <c r="C64" s="68"/>
      <c r="D64" t="s">
        <v>41</v>
      </c>
      <c r="E64">
        <f>COUNTIF($C$61:$C$65,"High")</f>
        <v>0</v>
      </c>
    </row>
    <row r="65" spans="1:6" ht="16" thickBot="1" x14ac:dyDescent="0.25">
      <c r="A65" s="69" t="str">
        <f>IF(E65=0,"",VLOOKUP(E65,FiveFit,2))</f>
        <v/>
      </c>
      <c r="B65" s="59" t="s">
        <v>156</v>
      </c>
      <c r="C65" s="70"/>
      <c r="D65" t="s">
        <v>78</v>
      </c>
      <c r="E65">
        <f>E61+(E62*10)+(E63*100)+(E64*1000)</f>
        <v>0</v>
      </c>
      <c r="F65" t="str">
        <f>IF(AND(SUM(E61:E64)&gt;0,SUM(E61:E64)&lt;5),"Fit not assessed until all proficiency levels for this skill are rated","")</f>
        <v/>
      </c>
    </row>
    <row r="66" spans="1:6" x14ac:dyDescent="0.2">
      <c r="A66" s="158" t="s">
        <v>21</v>
      </c>
      <c r="B66" s="57" t="s">
        <v>157</v>
      </c>
      <c r="C66" s="67"/>
      <c r="D66" t="s">
        <v>38</v>
      </c>
      <c r="E66">
        <f>COUNTIF($C$66:$C$70,"None")</f>
        <v>0</v>
      </c>
    </row>
    <row r="67" spans="1:6" x14ac:dyDescent="0.2">
      <c r="A67" s="159"/>
      <c r="B67" s="2" t="s">
        <v>158</v>
      </c>
      <c r="C67" s="68"/>
      <c r="D67" t="s">
        <v>39</v>
      </c>
      <c r="E67">
        <f>COUNTIF($C$66:$C$70,"Low")</f>
        <v>0</v>
      </c>
    </row>
    <row r="68" spans="1:6" x14ac:dyDescent="0.2">
      <c r="A68" s="159"/>
      <c r="B68" s="2" t="s">
        <v>159</v>
      </c>
      <c r="C68" s="68"/>
      <c r="D68" t="s">
        <v>40</v>
      </c>
      <c r="E68">
        <f>COUNTIF($C$66:$C$70,"Medium")</f>
        <v>0</v>
      </c>
    </row>
    <row r="69" spans="1:6" x14ac:dyDescent="0.2">
      <c r="A69" s="160"/>
      <c r="B69" s="2" t="s">
        <v>160</v>
      </c>
      <c r="C69" s="68"/>
      <c r="D69" t="s">
        <v>41</v>
      </c>
      <c r="E69">
        <f>COUNTIF($C$66:$C$70,"High")</f>
        <v>0</v>
      </c>
    </row>
    <row r="70" spans="1:6" ht="16" thickBot="1" x14ac:dyDescent="0.25">
      <c r="A70" s="69" t="str">
        <f>IF(E70=0,"",VLOOKUP(E70,FiveFit,2))</f>
        <v/>
      </c>
      <c r="B70" s="59" t="s">
        <v>161</v>
      </c>
      <c r="C70" s="70"/>
      <c r="D70" t="s">
        <v>78</v>
      </c>
      <c r="E70">
        <f>E66+(E67*10)+(E68*100)+(E69*1000)</f>
        <v>0</v>
      </c>
      <c r="F70" t="str">
        <f>IF(AND(SUM(E66:E69)&gt;0,SUM(E66:E69)&lt;5),"Fit not assessed until all proficiency levels for this skill are rated","")</f>
        <v/>
      </c>
    </row>
    <row r="71" spans="1:6" x14ac:dyDescent="0.2">
      <c r="A71" s="158" t="s">
        <v>22</v>
      </c>
      <c r="B71" s="57" t="s">
        <v>162</v>
      </c>
      <c r="C71" s="67"/>
      <c r="D71" t="s">
        <v>38</v>
      </c>
      <c r="E71">
        <f>COUNTIF($C$71:$C$75,"None")</f>
        <v>0</v>
      </c>
    </row>
    <row r="72" spans="1:6" x14ac:dyDescent="0.2">
      <c r="A72" s="159"/>
      <c r="B72" s="2" t="s">
        <v>163</v>
      </c>
      <c r="C72" s="68"/>
      <c r="D72" t="s">
        <v>39</v>
      </c>
      <c r="E72">
        <f>COUNTIF($C$71:$C$75,"Low")</f>
        <v>0</v>
      </c>
    </row>
    <row r="73" spans="1:6" x14ac:dyDescent="0.2">
      <c r="A73" s="159"/>
      <c r="B73" s="2" t="s">
        <v>164</v>
      </c>
      <c r="C73" s="68"/>
      <c r="D73" t="s">
        <v>40</v>
      </c>
      <c r="E73">
        <f>COUNTIF($C$71:$C$75,"Medium")</f>
        <v>0</v>
      </c>
    </row>
    <row r="74" spans="1:6" x14ac:dyDescent="0.2">
      <c r="A74" s="160"/>
      <c r="B74" s="2" t="s">
        <v>165</v>
      </c>
      <c r="C74" s="68"/>
      <c r="D74" t="s">
        <v>41</v>
      </c>
      <c r="E74">
        <f>COUNTIF($C$71:$C$75,"High")</f>
        <v>0</v>
      </c>
    </row>
    <row r="75" spans="1:6" ht="16" thickBot="1" x14ac:dyDescent="0.25">
      <c r="A75" s="69" t="str">
        <f>IF(E75=0,"",VLOOKUP(E75,FiveFit,2))</f>
        <v/>
      </c>
      <c r="B75" s="59" t="s">
        <v>166</v>
      </c>
      <c r="C75" s="70"/>
      <c r="D75" t="s">
        <v>78</v>
      </c>
      <c r="E75">
        <f>E71+(E72*10)+(E73*100)+(E74*1000)</f>
        <v>0</v>
      </c>
      <c r="F75" t="str">
        <f>IF(AND(SUM(E71:E74)&gt;0,SUM(E71:E74)&lt;5),"Fit not assessed until all proficiency levels for this skill are rated","")</f>
        <v/>
      </c>
    </row>
    <row r="76" spans="1:6" x14ac:dyDescent="0.2">
      <c r="A76" s="158" t="s">
        <v>23</v>
      </c>
      <c r="B76" s="57" t="s">
        <v>167</v>
      </c>
      <c r="C76" s="67"/>
      <c r="D76" t="s">
        <v>38</v>
      </c>
      <c r="E76">
        <f>COUNTIF($C$76:$C$80,"None")</f>
        <v>0</v>
      </c>
    </row>
    <row r="77" spans="1:6" x14ac:dyDescent="0.2">
      <c r="A77" s="159"/>
      <c r="B77" s="2" t="s">
        <v>168</v>
      </c>
      <c r="C77" s="68"/>
      <c r="D77" t="s">
        <v>39</v>
      </c>
      <c r="E77">
        <f>COUNTIF($C$76:$C$80,"Low")</f>
        <v>0</v>
      </c>
    </row>
    <row r="78" spans="1:6" x14ac:dyDescent="0.2">
      <c r="A78" s="159"/>
      <c r="B78" s="2" t="s">
        <v>169</v>
      </c>
      <c r="C78" s="68"/>
      <c r="D78" t="s">
        <v>40</v>
      </c>
      <c r="E78">
        <f>COUNTIF($C$76:$C$80,"Medium")</f>
        <v>0</v>
      </c>
    </row>
    <row r="79" spans="1:6" x14ac:dyDescent="0.2">
      <c r="A79" s="160"/>
      <c r="B79" s="2" t="s">
        <v>170</v>
      </c>
      <c r="C79" s="68"/>
      <c r="D79" t="s">
        <v>41</v>
      </c>
      <c r="E79">
        <f>COUNTIF($C$76:$C$80,"High")</f>
        <v>0</v>
      </c>
    </row>
    <row r="80" spans="1:6" ht="16" thickBot="1" x14ac:dyDescent="0.25">
      <c r="A80" s="69" t="str">
        <f>IF(E80=0,"",VLOOKUP(E80,FiveFit,2))</f>
        <v/>
      </c>
      <c r="B80" s="59" t="s">
        <v>171</v>
      </c>
      <c r="C80" s="70"/>
      <c r="D80" t="s">
        <v>78</v>
      </c>
      <c r="E80">
        <f>E76+(E77*10)+(E78*100)+(E79*1000)</f>
        <v>0</v>
      </c>
      <c r="F80" t="str">
        <f>IF(AND(SUM(E76:E79)&gt;0,SUM(E76:E79)&lt;5),"Fit not assessed until all proficiency levels for this skill are rated","")</f>
        <v/>
      </c>
    </row>
    <row r="81" spans="1:6" ht="15" customHeight="1" x14ac:dyDescent="0.2">
      <c r="A81" s="158" t="s">
        <v>24</v>
      </c>
      <c r="B81" s="57" t="s">
        <v>172</v>
      </c>
      <c r="C81" s="67"/>
      <c r="D81" t="s">
        <v>38</v>
      </c>
      <c r="E81">
        <f>COUNTIF($C$81:$C$85,"None")</f>
        <v>0</v>
      </c>
    </row>
    <row r="82" spans="1:6" x14ac:dyDescent="0.2">
      <c r="A82" s="159"/>
      <c r="B82" s="2" t="s">
        <v>173</v>
      </c>
      <c r="C82" s="68"/>
      <c r="D82" t="s">
        <v>39</v>
      </c>
      <c r="E82">
        <f>COUNTIF($C$81:$C$85,"Low")</f>
        <v>0</v>
      </c>
    </row>
    <row r="83" spans="1:6" x14ac:dyDescent="0.2">
      <c r="A83" s="159"/>
      <c r="B83" s="2" t="s">
        <v>174</v>
      </c>
      <c r="C83" s="68"/>
      <c r="D83" t="s">
        <v>40</v>
      </c>
      <c r="E83">
        <f>COUNTIF($C$81:$C$85,"Medium")</f>
        <v>0</v>
      </c>
    </row>
    <row r="84" spans="1:6" x14ac:dyDescent="0.2">
      <c r="A84" s="160"/>
      <c r="B84" s="2" t="s">
        <v>175</v>
      </c>
      <c r="C84" s="68"/>
      <c r="D84" t="s">
        <v>41</v>
      </c>
      <c r="E84">
        <f>COUNTIF($C$81:$C$85,"High")</f>
        <v>0</v>
      </c>
    </row>
    <row r="85" spans="1:6" ht="16" thickBot="1" x14ac:dyDescent="0.25">
      <c r="A85" s="69" t="str">
        <f>IF(E85=0,"",VLOOKUP(E85,FiveFit,2))</f>
        <v/>
      </c>
      <c r="B85" s="59" t="s">
        <v>176</v>
      </c>
      <c r="C85" s="70"/>
      <c r="D85" t="s">
        <v>78</v>
      </c>
      <c r="E85">
        <f>E81+(E82*10)+(E83*100)+(E84*1000)</f>
        <v>0</v>
      </c>
      <c r="F85" t="str">
        <f>IF(AND(SUM(E81:E84)&gt;0,SUM(E81:E84)&lt;5),"Fit not assessed until all proficiency levels for this skill are rated","")</f>
        <v/>
      </c>
    </row>
    <row r="86" spans="1:6" x14ac:dyDescent="0.2">
      <c r="A86" s="158" t="s">
        <v>25</v>
      </c>
      <c r="B86" s="57" t="s">
        <v>177</v>
      </c>
      <c r="C86" s="67"/>
      <c r="D86" t="s">
        <v>38</v>
      </c>
      <c r="E86">
        <f>COUNTIF($C$86:$C$90,"None")</f>
        <v>0</v>
      </c>
    </row>
    <row r="87" spans="1:6" x14ac:dyDescent="0.2">
      <c r="A87" s="159"/>
      <c r="B87" s="2" t="s">
        <v>178</v>
      </c>
      <c r="C87" s="68"/>
      <c r="D87" t="s">
        <v>39</v>
      </c>
      <c r="E87">
        <f>COUNTIF($C$86:$C$90,"Low")</f>
        <v>0</v>
      </c>
    </row>
    <row r="88" spans="1:6" x14ac:dyDescent="0.2">
      <c r="A88" s="159"/>
      <c r="B88" s="2" t="s">
        <v>179</v>
      </c>
      <c r="C88" s="68"/>
      <c r="D88" t="s">
        <v>40</v>
      </c>
      <c r="E88">
        <f>COUNTIF($C$86:$C$90,"Medum")</f>
        <v>0</v>
      </c>
    </row>
    <row r="89" spans="1:6" x14ac:dyDescent="0.2">
      <c r="A89" s="160"/>
      <c r="B89" s="2" t="s">
        <v>180</v>
      </c>
      <c r="C89" s="68"/>
      <c r="D89" t="s">
        <v>41</v>
      </c>
      <c r="E89">
        <f>COUNTIF($C$86:$C$90,"High")</f>
        <v>0</v>
      </c>
    </row>
    <row r="90" spans="1:6" ht="16" thickBot="1" x14ac:dyDescent="0.25">
      <c r="A90" s="69" t="str">
        <f>IF(E90=0,"",VLOOKUP(E90,FiveFit,2))</f>
        <v/>
      </c>
      <c r="B90" s="59" t="s">
        <v>181</v>
      </c>
      <c r="C90" s="70"/>
      <c r="D90" t="s">
        <v>78</v>
      </c>
      <c r="E90">
        <f>E86+(E87*10)+(E88*100)+(E89*1000)</f>
        <v>0</v>
      </c>
      <c r="F90" t="str">
        <f>IF(AND(SUM(E86:E89)&gt;0,SUM(E86:E89)&lt;5),"Fit not assessed until all proficiency levels for this skill are rated","")</f>
        <v/>
      </c>
    </row>
    <row r="91" spans="1:6" ht="15" customHeight="1" x14ac:dyDescent="0.2">
      <c r="A91" s="158" t="s">
        <v>26</v>
      </c>
      <c r="B91" s="57" t="s">
        <v>182</v>
      </c>
      <c r="C91" s="67"/>
      <c r="D91" t="s">
        <v>38</v>
      </c>
      <c r="E91">
        <f>COUNTIF($C$91:$C$95,"None")</f>
        <v>0</v>
      </c>
    </row>
    <row r="92" spans="1:6" x14ac:dyDescent="0.2">
      <c r="A92" s="159"/>
      <c r="B92" s="2" t="s">
        <v>183</v>
      </c>
      <c r="C92" s="68"/>
      <c r="D92" t="s">
        <v>39</v>
      </c>
      <c r="E92">
        <f>COUNTIF($C$91:$C$95,"Low")</f>
        <v>0</v>
      </c>
    </row>
    <row r="93" spans="1:6" x14ac:dyDescent="0.2">
      <c r="A93" s="159"/>
      <c r="B93" s="2" t="s">
        <v>184</v>
      </c>
      <c r="C93" s="68"/>
      <c r="D93" t="s">
        <v>40</v>
      </c>
      <c r="E93">
        <f>COUNTIF($C$91:$C$95,"Medium")</f>
        <v>0</v>
      </c>
    </row>
    <row r="94" spans="1:6" x14ac:dyDescent="0.2">
      <c r="A94" s="160"/>
      <c r="B94" s="2" t="s">
        <v>185</v>
      </c>
      <c r="C94" s="68"/>
      <c r="D94" t="s">
        <v>41</v>
      </c>
      <c r="E94">
        <f>COUNTIF($C$91:$C$95,"High")</f>
        <v>0</v>
      </c>
    </row>
    <row r="95" spans="1:6" ht="16" thickBot="1" x14ac:dyDescent="0.25">
      <c r="A95" s="69" t="str">
        <f>IF(E95=0,"",VLOOKUP(E95,FiveFit,2))</f>
        <v/>
      </c>
      <c r="B95" s="59" t="s">
        <v>186</v>
      </c>
      <c r="C95" s="70"/>
      <c r="D95" t="s">
        <v>78</v>
      </c>
      <c r="E95">
        <f>E91+(E92*10)+(E93*100)+(E94*1000)</f>
        <v>0</v>
      </c>
      <c r="F95" t="str">
        <f>IF(AND(SUM(E91:E94)&gt;0,SUM(E91:E94)&lt;5),"Fit not assessed until all proficiency levels for this skill are rated","")</f>
        <v/>
      </c>
    </row>
    <row r="96" spans="1:6" x14ac:dyDescent="0.2">
      <c r="A96" s="141" t="s">
        <v>10</v>
      </c>
      <c r="B96" s="161"/>
      <c r="C96" s="142"/>
    </row>
    <row r="97" spans="1:6" ht="16" thickBot="1" x14ac:dyDescent="0.25">
      <c r="A97" s="77" t="s">
        <v>239</v>
      </c>
      <c r="B97" s="78" t="s">
        <v>238</v>
      </c>
      <c r="C97" s="79" t="s">
        <v>30</v>
      </c>
    </row>
    <row r="98" spans="1:6" ht="15" customHeight="1" x14ac:dyDescent="0.2">
      <c r="A98" s="158" t="s">
        <v>11</v>
      </c>
      <c r="B98" s="57" t="s">
        <v>187</v>
      </c>
      <c r="C98" s="67"/>
      <c r="D98" t="s">
        <v>38</v>
      </c>
      <c r="E98">
        <f>COUNTIF($C$98:$C$102,"None")</f>
        <v>0</v>
      </c>
    </row>
    <row r="99" spans="1:6" x14ac:dyDescent="0.2">
      <c r="A99" s="159"/>
      <c r="B99" s="2" t="s">
        <v>188</v>
      </c>
      <c r="C99" s="68"/>
      <c r="D99" t="s">
        <v>39</v>
      </c>
      <c r="E99">
        <f>COUNTIF($C$98:$C$102,"Low")</f>
        <v>0</v>
      </c>
    </row>
    <row r="100" spans="1:6" x14ac:dyDescent="0.2">
      <c r="A100" s="159"/>
      <c r="B100" s="2" t="s">
        <v>189</v>
      </c>
      <c r="C100" s="68"/>
      <c r="D100" t="s">
        <v>40</v>
      </c>
      <c r="E100">
        <f>COUNTIF($C$98:$C$102,"Medium")</f>
        <v>0</v>
      </c>
    </row>
    <row r="101" spans="1:6" x14ac:dyDescent="0.2">
      <c r="A101" s="160"/>
      <c r="B101" s="2" t="s">
        <v>190</v>
      </c>
      <c r="C101" s="68"/>
      <c r="D101" t="s">
        <v>41</v>
      </c>
      <c r="E101">
        <f>COUNTIF($C$98:$C$102,"High")</f>
        <v>0</v>
      </c>
    </row>
    <row r="102" spans="1:6" ht="16" thickBot="1" x14ac:dyDescent="0.25">
      <c r="A102" s="69" t="str">
        <f>IF(E102=0,"",VLOOKUP(E102,FiveFit,2))</f>
        <v/>
      </c>
      <c r="B102" s="59" t="s">
        <v>191</v>
      </c>
      <c r="C102" s="70"/>
      <c r="D102" t="s">
        <v>78</v>
      </c>
      <c r="E102">
        <f>E98+(E99*10)+(E100*100)+(E101*1000)</f>
        <v>0</v>
      </c>
      <c r="F102" t="str">
        <f>IF(AND(SUM(E98:E101)&gt;0,SUM(E98:E101)&lt;5),"Fit not assessed until all proficiency levels for this area are rated","")</f>
        <v/>
      </c>
    </row>
    <row r="103" spans="1:6" ht="15" customHeight="1" x14ac:dyDescent="0.2">
      <c r="A103" s="158" t="s">
        <v>12</v>
      </c>
      <c r="B103" s="57" t="s">
        <v>192</v>
      </c>
      <c r="C103" s="67"/>
      <c r="D103" t="s">
        <v>38</v>
      </c>
      <c r="E103">
        <f>COUNTIF($C$103:$C$107,"None")</f>
        <v>0</v>
      </c>
    </row>
    <row r="104" spans="1:6" x14ac:dyDescent="0.2">
      <c r="A104" s="159"/>
      <c r="B104" s="2" t="s">
        <v>193</v>
      </c>
      <c r="C104" s="68"/>
      <c r="D104" t="s">
        <v>39</v>
      </c>
      <c r="E104">
        <f>COUNTIF($C$103:$C$107,"Low")</f>
        <v>0</v>
      </c>
    </row>
    <row r="105" spans="1:6" x14ac:dyDescent="0.2">
      <c r="A105" s="159"/>
      <c r="B105" s="2" t="s">
        <v>194</v>
      </c>
      <c r="C105" s="68"/>
      <c r="D105" t="s">
        <v>40</v>
      </c>
      <c r="E105">
        <f>COUNTIF($C$103:$C$107,"Medium")</f>
        <v>0</v>
      </c>
    </row>
    <row r="106" spans="1:6" x14ac:dyDescent="0.2">
      <c r="A106" s="160"/>
      <c r="B106" s="2" t="s">
        <v>195</v>
      </c>
      <c r="C106" s="68"/>
      <c r="D106" t="s">
        <v>41</v>
      </c>
      <c r="E106">
        <f>COUNTIF($C$103:$C$107,"High")</f>
        <v>0</v>
      </c>
    </row>
    <row r="107" spans="1:6" ht="16" thickBot="1" x14ac:dyDescent="0.25">
      <c r="A107" s="69" t="str">
        <f>IF(E107=0,"",VLOOKUP(E107,FiveFit,2))</f>
        <v/>
      </c>
      <c r="B107" s="59" t="s">
        <v>196</v>
      </c>
      <c r="C107" s="70"/>
      <c r="D107" t="s">
        <v>78</v>
      </c>
      <c r="E107">
        <f>E103+(E104*10)+(E105*100)+(E106*1000)</f>
        <v>0</v>
      </c>
      <c r="F107" t="str">
        <f>IF(AND(SUM(E103:E106)&gt;0,SUM(E103:E106)&lt;5),"Fit not assessed until all proficiency levels for this area are rated","")</f>
        <v/>
      </c>
    </row>
    <row r="108" spans="1:6" ht="15" customHeight="1" x14ac:dyDescent="0.2">
      <c r="A108" s="158" t="s">
        <v>13</v>
      </c>
      <c r="B108" s="57" t="s">
        <v>197</v>
      </c>
      <c r="C108" s="67"/>
      <c r="D108" t="s">
        <v>38</v>
      </c>
      <c r="E108">
        <f>COUNTIF($C$108:$C$112,"None")</f>
        <v>0</v>
      </c>
    </row>
    <row r="109" spans="1:6" x14ac:dyDescent="0.2">
      <c r="A109" s="159"/>
      <c r="B109" s="2" t="s">
        <v>198</v>
      </c>
      <c r="C109" s="68"/>
      <c r="D109" t="s">
        <v>39</v>
      </c>
      <c r="E109">
        <f>COUNTIF($C$108:$C$112,"Low")</f>
        <v>0</v>
      </c>
    </row>
    <row r="110" spans="1:6" x14ac:dyDescent="0.2">
      <c r="A110" s="159"/>
      <c r="B110" s="2" t="s">
        <v>199</v>
      </c>
      <c r="C110" s="68"/>
      <c r="D110" t="s">
        <v>40</v>
      </c>
      <c r="E110">
        <f>COUNTIF($C$108:$C$112,"Medium")</f>
        <v>0</v>
      </c>
    </row>
    <row r="111" spans="1:6" x14ac:dyDescent="0.2">
      <c r="A111" s="160"/>
      <c r="B111" s="2" t="s">
        <v>200</v>
      </c>
      <c r="C111" s="68"/>
      <c r="D111" t="s">
        <v>41</v>
      </c>
      <c r="E111">
        <f>COUNTIF($C$108:$C$112,"High")</f>
        <v>0</v>
      </c>
    </row>
    <row r="112" spans="1:6" ht="16" thickBot="1" x14ac:dyDescent="0.25">
      <c r="A112" s="69" t="str">
        <f>IF(E112=0,"",VLOOKUP(E112,FiveFit,2))</f>
        <v/>
      </c>
      <c r="B112" s="59" t="s">
        <v>201</v>
      </c>
      <c r="C112" s="70"/>
      <c r="D112" t="s">
        <v>78</v>
      </c>
      <c r="E112">
        <f>E108+(E109*10)+(E110*100)+(E111*1000)</f>
        <v>0</v>
      </c>
      <c r="F112" t="str">
        <f>IF(AND(SUM(E108:E111)&gt;0,SUM(E108:E111)&lt;5),"Fit not assessed until all proficiency levels for this area are rated","")</f>
        <v/>
      </c>
    </row>
    <row r="113" spans="1:6" ht="15" customHeight="1" x14ac:dyDescent="0.2">
      <c r="A113" s="158" t="s">
        <v>202</v>
      </c>
      <c r="B113" s="57" t="s">
        <v>203</v>
      </c>
      <c r="C113" s="67"/>
      <c r="D113" t="s">
        <v>38</v>
      </c>
      <c r="E113">
        <f>COUNTIF($C$113:$C$117,"None")</f>
        <v>0</v>
      </c>
    </row>
    <row r="114" spans="1:6" x14ac:dyDescent="0.2">
      <c r="A114" s="159"/>
      <c r="B114" s="2" t="s">
        <v>204</v>
      </c>
      <c r="C114" s="68"/>
      <c r="D114" t="s">
        <v>39</v>
      </c>
      <c r="E114">
        <f>COUNTIF($C$113:$C$117,"Low")</f>
        <v>0</v>
      </c>
    </row>
    <row r="115" spans="1:6" x14ac:dyDescent="0.2">
      <c r="A115" s="159"/>
      <c r="B115" s="2" t="s">
        <v>205</v>
      </c>
      <c r="C115" s="68"/>
      <c r="D115" t="s">
        <v>40</v>
      </c>
      <c r="E115">
        <f>COUNTIF($C$113:$C$117,"Medium")</f>
        <v>0</v>
      </c>
    </row>
    <row r="116" spans="1:6" x14ac:dyDescent="0.2">
      <c r="A116" s="160"/>
      <c r="B116" s="2" t="s">
        <v>206</v>
      </c>
      <c r="C116" s="68"/>
      <c r="D116" t="s">
        <v>41</v>
      </c>
      <c r="E116">
        <f>COUNTIF($C$113:$C$117,"High")</f>
        <v>0</v>
      </c>
    </row>
    <row r="117" spans="1:6" ht="16" thickBot="1" x14ac:dyDescent="0.25">
      <c r="A117" s="69" t="str">
        <f>IF(E117=0,"",VLOOKUP(E117,FiveFit,2))</f>
        <v/>
      </c>
      <c r="B117" s="59" t="s">
        <v>207</v>
      </c>
      <c r="C117" s="70"/>
      <c r="D117" t="s">
        <v>78</v>
      </c>
      <c r="E117">
        <f>E113+(E114*10)+(E115*100)+(E116*1000)</f>
        <v>0</v>
      </c>
      <c r="F117" t="str">
        <f>IF(AND(SUM(E113:E116)&gt;0,SUM(E113:E116)&lt;5),"Fit not assessed until all proficiency levels for this area are rated","")</f>
        <v/>
      </c>
    </row>
    <row r="118" spans="1:6" ht="15" customHeight="1" x14ac:dyDescent="0.2">
      <c r="A118" s="158" t="s">
        <v>208</v>
      </c>
      <c r="B118" s="57" t="s">
        <v>209</v>
      </c>
      <c r="C118" s="67"/>
      <c r="D118" t="s">
        <v>38</v>
      </c>
      <c r="E118">
        <f>COUNTIF($C$118:$C$122,"None")</f>
        <v>0</v>
      </c>
    </row>
    <row r="119" spans="1:6" x14ac:dyDescent="0.2">
      <c r="A119" s="159"/>
      <c r="B119" s="2" t="s">
        <v>210</v>
      </c>
      <c r="C119" s="68"/>
      <c r="D119" t="s">
        <v>39</v>
      </c>
      <c r="E119">
        <f>COUNTIF($C$118:$C$122,"Low")</f>
        <v>0</v>
      </c>
    </row>
    <row r="120" spans="1:6" x14ac:dyDescent="0.2">
      <c r="A120" s="159"/>
      <c r="B120" s="2" t="s">
        <v>211</v>
      </c>
      <c r="C120" s="68"/>
      <c r="D120" t="s">
        <v>40</v>
      </c>
      <c r="E120">
        <f>COUNTIF($C$118:$C$122,"Medium")</f>
        <v>0</v>
      </c>
    </row>
    <row r="121" spans="1:6" x14ac:dyDescent="0.2">
      <c r="A121" s="160"/>
      <c r="B121" s="2" t="s">
        <v>212</v>
      </c>
      <c r="C121" s="68"/>
      <c r="D121" t="s">
        <v>41</v>
      </c>
      <c r="E121">
        <f>COUNTIF($C$118:$C$122,"High")</f>
        <v>0</v>
      </c>
    </row>
    <row r="122" spans="1:6" ht="16" thickBot="1" x14ac:dyDescent="0.25">
      <c r="A122" s="69" t="str">
        <f>IF(E122=0,"",VLOOKUP(E122,FiveFit,2))</f>
        <v/>
      </c>
      <c r="B122" s="59" t="s">
        <v>213</v>
      </c>
      <c r="C122" s="70"/>
      <c r="D122" t="s">
        <v>78</v>
      </c>
      <c r="E122">
        <f>E118+(E119*10)+(E120*100)+(E121*1000)</f>
        <v>0</v>
      </c>
      <c r="F122" t="str">
        <f>IF(AND(SUM(E118:E121)&gt;0,SUM(E118:E121)&lt;5),"Fit not assessed until all proficiency levels for this area are rated","")</f>
        <v/>
      </c>
    </row>
    <row r="123" spans="1:6" ht="15" customHeight="1" x14ac:dyDescent="0.2">
      <c r="A123" s="158" t="s">
        <v>214</v>
      </c>
      <c r="B123" s="57" t="s">
        <v>215</v>
      </c>
      <c r="C123" s="67"/>
      <c r="D123" t="s">
        <v>38</v>
      </c>
      <c r="E123">
        <f>COUNTIF($C$123:$C$127,"None")</f>
        <v>0</v>
      </c>
    </row>
    <row r="124" spans="1:6" x14ac:dyDescent="0.2">
      <c r="A124" s="159"/>
      <c r="B124" s="2" t="s">
        <v>216</v>
      </c>
      <c r="C124" s="68"/>
      <c r="D124" t="s">
        <v>39</v>
      </c>
      <c r="E124">
        <f>COUNTIF($C$123:$C$127,"Low")</f>
        <v>0</v>
      </c>
    </row>
    <row r="125" spans="1:6" x14ac:dyDescent="0.2">
      <c r="A125" s="159"/>
      <c r="B125" s="2" t="s">
        <v>217</v>
      </c>
      <c r="C125" s="68"/>
      <c r="D125" t="s">
        <v>40</v>
      </c>
      <c r="E125">
        <f>COUNTIF($C$123:$C$127,"Medium")</f>
        <v>0</v>
      </c>
    </row>
    <row r="126" spans="1:6" x14ac:dyDescent="0.2">
      <c r="A126" s="160"/>
      <c r="B126" s="2" t="s">
        <v>218</v>
      </c>
      <c r="C126" s="68"/>
      <c r="D126" t="s">
        <v>41</v>
      </c>
      <c r="E126">
        <f>COUNTIF($C$123:$C$127,"High")</f>
        <v>0</v>
      </c>
    </row>
    <row r="127" spans="1:6" ht="16" thickBot="1" x14ac:dyDescent="0.25">
      <c r="A127" s="69" t="str">
        <f>IF(E127=0,"",VLOOKUP(E127,FiveFit,2))</f>
        <v/>
      </c>
      <c r="B127" s="59" t="s">
        <v>219</v>
      </c>
      <c r="C127" s="70"/>
      <c r="D127" t="s">
        <v>78</v>
      </c>
      <c r="E127">
        <f>E123+(E124*10)+(E125*100)+(E126*1000)</f>
        <v>0</v>
      </c>
      <c r="F127" t="str">
        <f>IF(AND(SUM(E123:E126)&gt;0,SUM(E123:E126)&lt;5),"Fit not assessed until all proficiency levels for this area are rated","")</f>
        <v/>
      </c>
    </row>
  </sheetData>
  <mergeCells count="27">
    <mergeCell ref="A113:A116"/>
    <mergeCell ref="A118:A121"/>
    <mergeCell ref="A123:A126"/>
    <mergeCell ref="A86:A89"/>
    <mergeCell ref="A91:A94"/>
    <mergeCell ref="A96:C96"/>
    <mergeCell ref="A98:A101"/>
    <mergeCell ref="A103:A106"/>
    <mergeCell ref="A108:A111"/>
    <mergeCell ref="A81:A84"/>
    <mergeCell ref="A29:A32"/>
    <mergeCell ref="A34:A37"/>
    <mergeCell ref="A39:A42"/>
    <mergeCell ref="A44:A47"/>
    <mergeCell ref="A49:C49"/>
    <mergeCell ref="A51:A54"/>
    <mergeCell ref="A56:A59"/>
    <mergeCell ref="A61:A64"/>
    <mergeCell ref="A66:A69"/>
    <mergeCell ref="A71:A74"/>
    <mergeCell ref="A76:A79"/>
    <mergeCell ref="A24:A27"/>
    <mergeCell ref="A2:C2"/>
    <mergeCell ref="A4:A7"/>
    <mergeCell ref="A9:A12"/>
    <mergeCell ref="A14:A17"/>
    <mergeCell ref="A19:A22"/>
  </mergeCells>
  <dataValidations count="1">
    <dataValidation type="list" allowBlank="1" showInputMessage="1" showErrorMessage="1" sqref="C4:C48 C51:C95 C98:C127" xr:uid="{CAA75C6A-E0C0-4ECD-81E5-3F7CA451C6CC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0B067-2A1F-4753-BB11-C5191153233A}">
  <dimension ref="A1:H37"/>
  <sheetViews>
    <sheetView workbookViewId="0">
      <selection sqref="A1:C1"/>
    </sheetView>
  </sheetViews>
  <sheetFormatPr baseColWidth="10" defaultColWidth="8.83203125" defaultRowHeight="15" x14ac:dyDescent="0.2"/>
  <cols>
    <col min="1" max="1" width="26" customWidth="1"/>
    <col min="2" max="5" width="11" customWidth="1"/>
    <col min="6" max="7" width="9.1640625" hidden="1" customWidth="1"/>
    <col min="8" max="8" width="9.33203125" customWidth="1"/>
    <col min="9" max="10" width="11" customWidth="1"/>
    <col min="11" max="11" width="9.33203125" customWidth="1"/>
    <col min="12" max="14" width="9.1640625" customWidth="1"/>
  </cols>
  <sheetData>
    <row r="1" spans="1:8" ht="19" x14ac:dyDescent="0.25">
      <c r="A1" s="169" t="s">
        <v>220</v>
      </c>
      <c r="B1" s="169"/>
      <c r="C1" s="169"/>
    </row>
    <row r="3" spans="1:8" x14ac:dyDescent="0.2">
      <c r="A3" s="90" t="s">
        <v>0</v>
      </c>
      <c r="B3" s="164">
        <f>'People Assessed'!C10</f>
        <v>0</v>
      </c>
      <c r="C3" s="164"/>
      <c r="D3" s="164"/>
      <c r="E3" s="164"/>
    </row>
    <row r="4" spans="1:8" x14ac:dyDescent="0.2">
      <c r="A4" s="90" t="s">
        <v>28</v>
      </c>
      <c r="B4" s="164">
        <f>'People Assessed'!C11</f>
        <v>0</v>
      </c>
      <c r="C4" s="164"/>
      <c r="D4" s="164"/>
      <c r="E4" s="164"/>
    </row>
    <row r="5" spans="1:8" x14ac:dyDescent="0.2">
      <c r="A5" s="90" t="s">
        <v>29</v>
      </c>
      <c r="B5" s="164">
        <f>'People Assessed'!C12</f>
        <v>0</v>
      </c>
      <c r="C5" s="164"/>
      <c r="D5" s="164"/>
      <c r="E5" s="164"/>
    </row>
    <row r="6" spans="1:8" x14ac:dyDescent="0.2">
      <c r="A6" s="90" t="s">
        <v>75</v>
      </c>
      <c r="B6" s="7" t="str">
        <f>IF(OR(E8="",E19="",E30=""),"",VLOOKUP(CONCATENATE(E8,E19,E30),Settings!$C$4:$D$30,2))</f>
        <v/>
      </c>
    </row>
    <row r="7" spans="1:8" x14ac:dyDescent="0.2">
      <c r="A7" s="167"/>
      <c r="B7" s="168"/>
      <c r="C7" s="136" t="s">
        <v>30</v>
      </c>
      <c r="D7" s="136"/>
      <c r="E7" s="5" t="s">
        <v>35</v>
      </c>
    </row>
    <row r="8" spans="1:8" x14ac:dyDescent="0.2">
      <c r="A8" s="165" t="s">
        <v>1</v>
      </c>
      <c r="B8" s="166"/>
      <c r="C8" s="19" t="s">
        <v>31</v>
      </c>
      <c r="D8" s="19" t="s">
        <v>43</v>
      </c>
      <c r="E8" s="7" t="str">
        <f>IF(G12=0,"",VLOOKUP(G12,Settings!$G$4:$H$71,2))</f>
        <v/>
      </c>
      <c r="F8" t="s">
        <v>38</v>
      </c>
      <c r="G8">
        <f>COUNTIF($E$9:$E$17,"None")</f>
        <v>0</v>
      </c>
      <c r="H8" t="str">
        <f>IF(AND(G12&gt;0,G12&lt;9),"Fit not assessed until all characteristics are rated","")</f>
        <v/>
      </c>
    </row>
    <row r="9" spans="1:8" x14ac:dyDescent="0.2">
      <c r="A9" s="170" t="s">
        <v>2</v>
      </c>
      <c r="B9" s="170"/>
      <c r="C9" s="6" t="str">
        <f>'Person 3 Min Cap Reqs'!C3</f>
        <v>None</v>
      </c>
      <c r="D9" s="52" t="str">
        <f>'Person 3 Assessment'!A8</f>
        <v/>
      </c>
      <c r="E9" s="6" t="str">
        <f>IF(OR(C9="",D9=""),"",VLOOKUP(CONCATENATE(C9,D9),Settings!$A$5:$B$20,2))</f>
        <v/>
      </c>
      <c r="F9" t="s">
        <v>39</v>
      </c>
      <c r="G9">
        <f>COUNTIF($E$9:$E$17,"Low")</f>
        <v>0</v>
      </c>
    </row>
    <row r="10" spans="1:8" x14ac:dyDescent="0.2">
      <c r="A10" s="170" t="s">
        <v>3</v>
      </c>
      <c r="B10" s="170"/>
      <c r="C10" s="6" t="str">
        <f>'Person 3 Min Cap Reqs'!D3</f>
        <v>None</v>
      </c>
      <c r="D10" s="52" t="str">
        <f>'Person 3 Assessment'!A13</f>
        <v/>
      </c>
      <c r="E10" s="6" t="str">
        <f>IF(OR(C10="",D10=""),"",VLOOKUP(CONCATENATE(C10,D10),Settings!$A$5:$B$20,2))</f>
        <v/>
      </c>
      <c r="F10" t="s">
        <v>40</v>
      </c>
      <c r="G10">
        <f>COUNTIF($E$9:$E$17,"Medium")</f>
        <v>0</v>
      </c>
    </row>
    <row r="11" spans="1:8" x14ac:dyDescent="0.2">
      <c r="A11" s="170" t="s">
        <v>4</v>
      </c>
      <c r="B11" s="170"/>
      <c r="C11" s="6" t="str">
        <f>'Person 3 Min Cap Reqs'!E3</f>
        <v>None</v>
      </c>
      <c r="D11" s="52" t="str">
        <f>'Person 3 Assessment'!A18</f>
        <v/>
      </c>
      <c r="E11" s="6" t="str">
        <f>IF(OR(C11="",D11=""),"",VLOOKUP(CONCATENATE(C11,D11),Settings!$A$5:$B$20,2))</f>
        <v/>
      </c>
      <c r="F11" t="s">
        <v>41</v>
      </c>
      <c r="G11">
        <f>COUNTIF($E$9:$E$17,"High")</f>
        <v>0</v>
      </c>
    </row>
    <row r="12" spans="1:8" x14ac:dyDescent="0.2">
      <c r="A12" s="170" t="s">
        <v>27</v>
      </c>
      <c r="B12" s="170"/>
      <c r="C12" s="6" t="str">
        <f>'Person 3 Min Cap Reqs'!F3</f>
        <v>None</v>
      </c>
      <c r="D12" s="52" t="str">
        <f>'Person 3 Assessment'!A23</f>
        <v/>
      </c>
      <c r="E12" s="6" t="str">
        <f>IF(OR(C12="",D12=""),"",VLOOKUP(CONCATENATE(C12,D12),Settings!$A$5:$B$20,2))</f>
        <v/>
      </c>
      <c r="F12" t="s">
        <v>244</v>
      </c>
      <c r="G12">
        <f>SUM(G8:G11)</f>
        <v>0</v>
      </c>
    </row>
    <row r="13" spans="1:8" x14ac:dyDescent="0.2">
      <c r="A13" s="170" t="s">
        <v>5</v>
      </c>
      <c r="B13" s="170"/>
      <c r="C13" s="6" t="str">
        <f>'Person 3 Min Cap Reqs'!G3</f>
        <v>None</v>
      </c>
      <c r="D13" s="52" t="str">
        <f>'Person 3 Assessment'!A28</f>
        <v/>
      </c>
      <c r="E13" s="6" t="str">
        <f>IF(OR(C13="",D13=""),"",VLOOKUP(CONCATENATE(C13,D13),Settings!$A$5:$B$20,2))</f>
        <v/>
      </c>
      <c r="F13" t="s">
        <v>78</v>
      </c>
      <c r="G13">
        <f>G8+(G9*10)+(G10*100)+(G11*1000)</f>
        <v>0</v>
      </c>
    </row>
    <row r="14" spans="1:8" x14ac:dyDescent="0.2">
      <c r="A14" s="170" t="s">
        <v>6</v>
      </c>
      <c r="B14" s="170"/>
      <c r="C14" s="6" t="str">
        <f>'Person 3 Min Cap Reqs'!H3</f>
        <v>None</v>
      </c>
      <c r="D14" s="52" t="str">
        <f>'Person 3 Assessment'!A33</f>
        <v/>
      </c>
      <c r="E14" s="6" t="str">
        <f>IF(OR(C14="",D14=""),"",VLOOKUP(CONCATENATE(C14,D14),Settings!$A$5:$B$20,2))</f>
        <v/>
      </c>
    </row>
    <row r="15" spans="1:8" x14ac:dyDescent="0.2">
      <c r="A15" s="170" t="s">
        <v>7</v>
      </c>
      <c r="B15" s="170"/>
      <c r="C15" s="6" t="str">
        <f>'Person 3 Min Cap Reqs'!I3</f>
        <v>None</v>
      </c>
      <c r="D15" s="52" t="str">
        <f>'Person 3 Assessment'!A38</f>
        <v/>
      </c>
      <c r="E15" s="6" t="str">
        <f>IF(OR(C15="",D15=""),"",VLOOKUP(CONCATENATE(C15,D15),Settings!$A$5:$B$20,2))</f>
        <v/>
      </c>
    </row>
    <row r="16" spans="1:8" x14ac:dyDescent="0.2">
      <c r="A16" s="170" t="s">
        <v>8</v>
      </c>
      <c r="B16" s="170"/>
      <c r="C16" s="6" t="str">
        <f>'Person 3 Min Cap Reqs'!J3</f>
        <v>None</v>
      </c>
      <c r="D16" s="52" t="str">
        <f>'Person 3 Assessment'!A43</f>
        <v/>
      </c>
      <c r="E16" s="6" t="str">
        <f>IF(OR(C16="",D16=""),"",VLOOKUP(CONCATENATE(C16,D16),Settings!$A$5:$B$20,2))</f>
        <v/>
      </c>
    </row>
    <row r="17" spans="1:8" x14ac:dyDescent="0.2">
      <c r="A17" s="170" t="s">
        <v>9</v>
      </c>
      <c r="B17" s="170"/>
      <c r="C17" s="6" t="str">
        <f>'Person 3 Min Cap Reqs'!K3</f>
        <v>None</v>
      </c>
      <c r="D17" s="52" t="str">
        <f>'Person 3 Assessment'!A48</f>
        <v/>
      </c>
      <c r="E17" s="6" t="str">
        <f>IF(OR(C17="",D17=""),"",VLOOKUP(CONCATENATE(C17,D17),Settings!$A$5:$B$20,2))</f>
        <v/>
      </c>
    </row>
    <row r="18" spans="1:8" x14ac:dyDescent="0.2">
      <c r="A18" s="167"/>
      <c r="B18" s="168"/>
      <c r="C18" s="136" t="s">
        <v>30</v>
      </c>
      <c r="D18" s="136"/>
      <c r="E18" s="19" t="s">
        <v>35</v>
      </c>
    </row>
    <row r="19" spans="1:8" x14ac:dyDescent="0.2">
      <c r="A19" s="165" t="s">
        <v>17</v>
      </c>
      <c r="B19" s="166"/>
      <c r="C19" s="19" t="s">
        <v>31</v>
      </c>
      <c r="D19" s="19" t="s">
        <v>43</v>
      </c>
      <c r="E19" s="7" t="str">
        <f>IF(G23=0,"",VLOOKUP(G23,Settings!$G$4:$H$71,2))</f>
        <v/>
      </c>
      <c r="F19" t="s">
        <v>38</v>
      </c>
      <c r="G19">
        <f>COUNTIF($E$20:$E$28,"None")</f>
        <v>0</v>
      </c>
      <c r="H19" t="str">
        <f>IF(AND(G23&gt;0,G23&lt;9),"Fit not assessed until all skills are rated","")</f>
        <v/>
      </c>
    </row>
    <row r="20" spans="1:8" x14ac:dyDescent="0.2">
      <c r="A20" s="170" t="s">
        <v>18</v>
      </c>
      <c r="B20" s="170"/>
      <c r="C20" s="6" t="str">
        <f>'Person 3 Min Cap Reqs'!L3</f>
        <v>None</v>
      </c>
      <c r="D20" s="52" t="str">
        <f>'Person 3 Assessment'!A55</f>
        <v/>
      </c>
      <c r="E20" s="6" t="str">
        <f>IF(OR(C20="",D20=""),"",VLOOKUP(CONCATENATE(C20,D20),Settings!$A$5:$B$20,2))</f>
        <v/>
      </c>
      <c r="F20" t="s">
        <v>39</v>
      </c>
      <c r="G20">
        <f>COUNTIF($E$20:$E$28,"Low")</f>
        <v>0</v>
      </c>
    </row>
    <row r="21" spans="1:8" x14ac:dyDescent="0.2">
      <c r="A21" s="170" t="s">
        <v>19</v>
      </c>
      <c r="B21" s="170"/>
      <c r="C21" s="6" t="str">
        <f>'Person 3 Min Cap Reqs'!M3</f>
        <v>None</v>
      </c>
      <c r="D21" s="52" t="str">
        <f>'Person 3 Assessment'!A60</f>
        <v/>
      </c>
      <c r="E21" s="6" t="str">
        <f>IF(OR(C21="",D21=""),"",VLOOKUP(CONCATENATE(C21,D21),Settings!$A$5:$B$20,2))</f>
        <v/>
      </c>
      <c r="F21" t="s">
        <v>40</v>
      </c>
      <c r="G21">
        <f>COUNTIF($E$20:$E$28,"Medium")</f>
        <v>0</v>
      </c>
    </row>
    <row r="22" spans="1:8" x14ac:dyDescent="0.2">
      <c r="A22" s="170" t="s">
        <v>20</v>
      </c>
      <c r="B22" s="170"/>
      <c r="C22" s="6" t="str">
        <f>'Person 3 Min Cap Reqs'!N3</f>
        <v>None</v>
      </c>
      <c r="D22" s="52" t="str">
        <f>'Person 3 Assessment'!A65</f>
        <v/>
      </c>
      <c r="E22" s="6" t="str">
        <f>IF(OR(C22="",D22=""),"",VLOOKUP(CONCATENATE(C22,D22),Settings!$A$5:$B$20,2))</f>
        <v/>
      </c>
      <c r="F22" t="s">
        <v>41</v>
      </c>
      <c r="G22">
        <f>COUNTIF($E$20:$E$28,"High")</f>
        <v>0</v>
      </c>
    </row>
    <row r="23" spans="1:8" x14ac:dyDescent="0.2">
      <c r="A23" s="170" t="s">
        <v>21</v>
      </c>
      <c r="B23" s="170"/>
      <c r="C23" s="6" t="str">
        <f>'Person 3 Min Cap Reqs'!O3</f>
        <v>None</v>
      </c>
      <c r="D23" s="52" t="str">
        <f>'Person 3 Assessment'!A70</f>
        <v/>
      </c>
      <c r="E23" s="6" t="str">
        <f>IF(OR(C23="",D23=""),"",VLOOKUP(CONCATENATE(C23,D23),Settings!$A$5:$B$20,2))</f>
        <v/>
      </c>
      <c r="F23" t="s">
        <v>244</v>
      </c>
      <c r="G23">
        <f>SUM(G19:G22)</f>
        <v>0</v>
      </c>
    </row>
    <row r="24" spans="1:8" x14ac:dyDescent="0.2">
      <c r="A24" s="170" t="s">
        <v>22</v>
      </c>
      <c r="B24" s="170"/>
      <c r="C24" s="6" t="str">
        <f>'Person 3 Min Cap Reqs'!P3</f>
        <v>None</v>
      </c>
      <c r="D24" s="52" t="str">
        <f>'Person 3 Assessment'!A75</f>
        <v/>
      </c>
      <c r="E24" s="6" t="str">
        <f>IF(OR(C24="",D24=""),"",VLOOKUP(CONCATENATE(C24,D24),Settings!$A$5:$B$20,2))</f>
        <v/>
      </c>
      <c r="F24" t="s">
        <v>78</v>
      </c>
      <c r="G24">
        <f>G20+(G21*10)+(G22*100)+(G23*1000)</f>
        <v>0</v>
      </c>
    </row>
    <row r="25" spans="1:8" x14ac:dyDescent="0.2">
      <c r="A25" s="170" t="s">
        <v>23</v>
      </c>
      <c r="B25" s="170"/>
      <c r="C25" s="6" t="str">
        <f>'Person 3 Min Cap Reqs'!Q3</f>
        <v>None</v>
      </c>
      <c r="D25" s="52" t="str">
        <f>'Person 3 Assessment'!A80</f>
        <v/>
      </c>
      <c r="E25" s="6" t="str">
        <f>IF(OR(C25="",D25=""),"",VLOOKUP(CONCATENATE(C25,D25),Settings!$A$5:$B$20,2))</f>
        <v/>
      </c>
    </row>
    <row r="26" spans="1:8" x14ac:dyDescent="0.2">
      <c r="A26" s="170" t="s">
        <v>24</v>
      </c>
      <c r="B26" s="170"/>
      <c r="C26" s="6" t="str">
        <f>'Person 3 Min Cap Reqs'!R3</f>
        <v>None</v>
      </c>
      <c r="D26" s="52" t="str">
        <f>'Person 3 Assessment'!A85</f>
        <v/>
      </c>
      <c r="E26" s="6" t="str">
        <f>IF(OR(C26="",D26=""),"",VLOOKUP(CONCATENATE(C26,D26),Settings!$A$5:$B$20,2))</f>
        <v/>
      </c>
    </row>
    <row r="27" spans="1:8" x14ac:dyDescent="0.2">
      <c r="A27" s="170" t="s">
        <v>25</v>
      </c>
      <c r="B27" s="170"/>
      <c r="C27" s="6" t="str">
        <f>'Person 3 Min Cap Reqs'!S3</f>
        <v>None</v>
      </c>
      <c r="D27" s="52" t="str">
        <f>'Person 3 Assessment'!A90</f>
        <v/>
      </c>
      <c r="E27" s="6" t="str">
        <f>IF(OR(C27="",D27=""),"",VLOOKUP(CONCATENATE(C27,D27),Settings!$A$5:$B$20,2))</f>
        <v/>
      </c>
    </row>
    <row r="28" spans="1:8" x14ac:dyDescent="0.2">
      <c r="A28" s="170" t="s">
        <v>26</v>
      </c>
      <c r="B28" s="170"/>
      <c r="C28" s="6" t="str">
        <f>'Person 3 Min Cap Reqs'!T3</f>
        <v>None</v>
      </c>
      <c r="D28" s="52" t="str">
        <f>'Person 3 Assessment'!A95</f>
        <v/>
      </c>
      <c r="E28" s="6" t="str">
        <f>IF(OR(C28="",D28=""),"",VLOOKUP(CONCATENATE(C28,D28),Settings!$A$5:$B$20,2))</f>
        <v/>
      </c>
    </row>
    <row r="29" spans="1:8" x14ac:dyDescent="0.2">
      <c r="A29" s="167"/>
      <c r="B29" s="168"/>
      <c r="C29" s="136" t="s">
        <v>30</v>
      </c>
      <c r="D29" s="136"/>
      <c r="E29" s="19" t="s">
        <v>35</v>
      </c>
    </row>
    <row r="30" spans="1:8" x14ac:dyDescent="0.2">
      <c r="A30" s="165" t="s">
        <v>10</v>
      </c>
      <c r="B30" s="166"/>
      <c r="C30" s="19" t="s">
        <v>31</v>
      </c>
      <c r="D30" s="19" t="s">
        <v>43</v>
      </c>
      <c r="E30" s="7" t="str">
        <f>IF(G34=0,"",VLOOKUP(G34,Settings!$G$4:$H$71,2))</f>
        <v/>
      </c>
      <c r="F30" t="s">
        <v>38</v>
      </c>
      <c r="G30">
        <f>COUNTIF($E$31:$E$36,"None")</f>
        <v>0</v>
      </c>
      <c r="H30" t="str">
        <f>IF(AND(G34&gt;0,G34&lt;6),"Fit not assessed until all knowledge areas are rated","")</f>
        <v/>
      </c>
    </row>
    <row r="31" spans="1:8" x14ac:dyDescent="0.2">
      <c r="A31" s="170" t="s">
        <v>11</v>
      </c>
      <c r="B31" s="170"/>
      <c r="C31" s="6" t="str">
        <f>'Person 3 Min Cap Reqs'!U3</f>
        <v>None</v>
      </c>
      <c r="D31" s="52" t="str">
        <f>'Person 3 Assessment'!A102</f>
        <v/>
      </c>
      <c r="E31" s="6" t="str">
        <f>IF(OR(C31="",D31=""),"",VLOOKUP(CONCATENATE(C31,D31),Settings!$A$5:$B$20,2))</f>
        <v/>
      </c>
      <c r="F31" t="s">
        <v>39</v>
      </c>
      <c r="G31">
        <f>COUNTIF($E$31:$E$36,"Low")</f>
        <v>0</v>
      </c>
    </row>
    <row r="32" spans="1:8" x14ac:dyDescent="0.2">
      <c r="A32" s="170" t="s">
        <v>12</v>
      </c>
      <c r="B32" s="170"/>
      <c r="C32" s="6" t="str">
        <f>'Person 3 Min Cap Reqs'!V3</f>
        <v>None</v>
      </c>
      <c r="D32" s="52" t="str">
        <f>'Person 3 Assessment'!A107</f>
        <v/>
      </c>
      <c r="E32" s="6" t="str">
        <f>IF(OR(C32="",D32=""),"",VLOOKUP(CONCATENATE(C32,D32),Settings!$A$5:$B$20,2))</f>
        <v/>
      </c>
      <c r="F32" t="s">
        <v>40</v>
      </c>
      <c r="G32">
        <f>COUNTIF($E$31:$E$36,"Medium")</f>
        <v>0</v>
      </c>
    </row>
    <row r="33" spans="1:7" x14ac:dyDescent="0.2">
      <c r="A33" s="170" t="s">
        <v>13</v>
      </c>
      <c r="B33" s="170"/>
      <c r="C33" s="6" t="str">
        <f>'Person 3 Min Cap Reqs'!W3</f>
        <v>None</v>
      </c>
      <c r="D33" s="52" t="str">
        <f>'Person 3 Assessment'!A112</f>
        <v/>
      </c>
      <c r="E33" s="6" t="str">
        <f>IF(OR(C33="",D33=""),"",VLOOKUP(CONCATENATE(C33,D33),Settings!$A$5:$B$20,2))</f>
        <v/>
      </c>
      <c r="F33" t="s">
        <v>41</v>
      </c>
      <c r="G33">
        <f>COUNTIF($E$31:$E$36,"High")</f>
        <v>0</v>
      </c>
    </row>
    <row r="34" spans="1:7" x14ac:dyDescent="0.2">
      <c r="A34" s="170" t="s">
        <v>14</v>
      </c>
      <c r="B34" s="170"/>
      <c r="C34" s="6" t="str">
        <f>'Person 3 Min Cap Reqs'!X3</f>
        <v>None</v>
      </c>
      <c r="D34" s="52" t="str">
        <f>'Person 3 Assessment'!A117</f>
        <v/>
      </c>
      <c r="E34" s="6" t="str">
        <f>IF(OR(C34="",D34=""),"",VLOOKUP(CONCATENATE(C34,D34),Settings!$A$5:$B$20,2))</f>
        <v/>
      </c>
      <c r="F34" t="s">
        <v>244</v>
      </c>
      <c r="G34">
        <f>SUM(G30:G33)</f>
        <v>0</v>
      </c>
    </row>
    <row r="35" spans="1:7" x14ac:dyDescent="0.2">
      <c r="A35" s="170" t="s">
        <v>15</v>
      </c>
      <c r="B35" s="170"/>
      <c r="C35" s="6" t="str">
        <f>'Person 3 Min Cap Reqs'!Y3</f>
        <v>None</v>
      </c>
      <c r="D35" s="52" t="str">
        <f>'Person 3 Assessment'!A122</f>
        <v/>
      </c>
      <c r="E35" s="6" t="str">
        <f>IF(OR(C35="",D35=""),"",VLOOKUP(CONCATENATE(C35,D35),Settings!$A$5:$B$20,2))</f>
        <v/>
      </c>
      <c r="F35" t="s">
        <v>78</v>
      </c>
      <c r="G35">
        <f>G31+(G32*10)+(G33*100)+(G34*1000)</f>
        <v>0</v>
      </c>
    </row>
    <row r="36" spans="1:7" x14ac:dyDescent="0.2">
      <c r="A36" s="170" t="s">
        <v>16</v>
      </c>
      <c r="B36" s="170"/>
      <c r="C36" s="6" t="str">
        <f>'Person 3 Min Cap Reqs'!Z3</f>
        <v>None</v>
      </c>
      <c r="D36" s="52" t="str">
        <f>'Person 3 Assessment'!A127</f>
        <v/>
      </c>
      <c r="E36" s="6" t="str">
        <f>IF(OR(C36="",D36=""),"",VLOOKUP(CONCATENATE(C36,D36),Settings!$A$5:$B$20,2))</f>
        <v/>
      </c>
    </row>
    <row r="37" spans="1:7" x14ac:dyDescent="0.2">
      <c r="C37" s="1"/>
      <c r="D37" s="1"/>
    </row>
  </sheetData>
  <mergeCells count="37">
    <mergeCell ref="A9:B9"/>
    <mergeCell ref="A20:B20"/>
    <mergeCell ref="A19:B19"/>
    <mergeCell ref="A18:B18"/>
    <mergeCell ref="A11:B11"/>
    <mergeCell ref="A36:B36"/>
    <mergeCell ref="A8:B8"/>
    <mergeCell ref="A30:B30"/>
    <mergeCell ref="A29:B29"/>
    <mergeCell ref="A7:B7"/>
    <mergeCell ref="A16:B16"/>
    <mergeCell ref="A13:B13"/>
    <mergeCell ref="A10:B10"/>
    <mergeCell ref="A27:B27"/>
    <mergeCell ref="A17:B17"/>
    <mergeCell ref="A28:B28"/>
    <mergeCell ref="A22:B22"/>
    <mergeCell ref="A12:B12"/>
    <mergeCell ref="A23:B23"/>
    <mergeCell ref="A31:B31"/>
    <mergeCell ref="A24:B24"/>
    <mergeCell ref="A1:C1"/>
    <mergeCell ref="A32:B32"/>
    <mergeCell ref="A33:B33"/>
    <mergeCell ref="A34:B34"/>
    <mergeCell ref="A35:B35"/>
    <mergeCell ref="B3:E3"/>
    <mergeCell ref="B5:E5"/>
    <mergeCell ref="B4:E4"/>
    <mergeCell ref="C7:D7"/>
    <mergeCell ref="C29:D29"/>
    <mergeCell ref="C18:D18"/>
    <mergeCell ref="A14:B14"/>
    <mergeCell ref="A25:B25"/>
    <mergeCell ref="A15:B15"/>
    <mergeCell ref="A26:B26"/>
    <mergeCell ref="A21:B2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DE501A-9B28-42DB-A316-FF2E570665A3}">
  <dimension ref="A1:Z190"/>
  <sheetViews>
    <sheetView showGridLines="0" zoomScale="106" zoomScaleNormal="106" workbookViewId="0">
      <pane xSplit="1" topLeftCell="B1" activePane="topRight" state="frozen"/>
      <selection pane="topRight" activeCell="C4" sqref="C4"/>
    </sheetView>
  </sheetViews>
  <sheetFormatPr baseColWidth="10" defaultColWidth="9.1640625" defaultRowHeight="15" x14ac:dyDescent="0.2"/>
  <cols>
    <col min="1" max="1" width="83.83203125" style="93" customWidth="1"/>
    <col min="2" max="2" width="11" style="93" customWidth="1"/>
    <col min="3" max="11" width="8.5" style="108" customWidth="1"/>
    <col min="12" max="26" width="8.5" style="93" customWidth="1"/>
    <col min="27" max="16384" width="9.1640625" style="93"/>
  </cols>
  <sheetData>
    <row r="1" spans="1:26" ht="22.5" customHeight="1" x14ac:dyDescent="0.25">
      <c r="A1" s="148" t="s">
        <v>437</v>
      </c>
      <c r="B1" s="149"/>
      <c r="C1" s="150" t="s">
        <v>1</v>
      </c>
      <c r="D1" s="151"/>
      <c r="E1" s="151"/>
      <c r="F1" s="151"/>
      <c r="G1" s="151"/>
      <c r="H1" s="151"/>
      <c r="I1" s="151"/>
      <c r="J1" s="151"/>
      <c r="K1" s="152"/>
      <c r="L1" s="150" t="s">
        <v>17</v>
      </c>
      <c r="M1" s="151"/>
      <c r="N1" s="151"/>
      <c r="O1" s="151"/>
      <c r="P1" s="151"/>
      <c r="Q1" s="151"/>
      <c r="R1" s="151"/>
      <c r="S1" s="151"/>
      <c r="T1" s="152"/>
      <c r="U1" s="153" t="s">
        <v>10</v>
      </c>
      <c r="V1" s="154"/>
      <c r="W1" s="154"/>
      <c r="X1" s="154"/>
      <c r="Y1" s="154"/>
      <c r="Z1" s="155"/>
    </row>
    <row r="2" spans="1:26" ht="92.25" customHeight="1" thickBot="1" x14ac:dyDescent="0.25">
      <c r="A2" s="156" t="s">
        <v>249</v>
      </c>
      <c r="B2" s="157"/>
      <c r="C2" s="94" t="s">
        <v>2</v>
      </c>
      <c r="D2" s="95" t="s">
        <v>3</v>
      </c>
      <c r="E2" s="95" t="s">
        <v>4</v>
      </c>
      <c r="F2" s="95" t="s">
        <v>250</v>
      </c>
      <c r="G2" s="95" t="s">
        <v>5</v>
      </c>
      <c r="H2" s="95" t="s">
        <v>6</v>
      </c>
      <c r="I2" s="95" t="s">
        <v>7</v>
      </c>
      <c r="J2" s="95" t="s">
        <v>8</v>
      </c>
      <c r="K2" s="96" t="s">
        <v>9</v>
      </c>
      <c r="L2" s="94" t="s">
        <v>18</v>
      </c>
      <c r="M2" s="95" t="s">
        <v>19</v>
      </c>
      <c r="N2" s="95" t="s">
        <v>20</v>
      </c>
      <c r="O2" s="95" t="s">
        <v>21</v>
      </c>
      <c r="P2" s="95" t="s">
        <v>22</v>
      </c>
      <c r="Q2" s="95" t="s">
        <v>23</v>
      </c>
      <c r="R2" s="95" t="s">
        <v>24</v>
      </c>
      <c r="S2" s="95" t="s">
        <v>25</v>
      </c>
      <c r="T2" s="96" t="s">
        <v>26</v>
      </c>
      <c r="U2" s="94" t="s">
        <v>251</v>
      </c>
      <c r="V2" s="95" t="s">
        <v>12</v>
      </c>
      <c r="W2" s="95" t="s">
        <v>13</v>
      </c>
      <c r="X2" s="95" t="s">
        <v>14</v>
      </c>
      <c r="Y2" s="95" t="s">
        <v>15</v>
      </c>
      <c r="Z2" s="96" t="s">
        <v>16</v>
      </c>
    </row>
    <row r="3" spans="1:26" ht="15" customHeight="1" thickBot="1" x14ac:dyDescent="0.25">
      <c r="A3" s="97"/>
      <c r="B3" s="98" t="s">
        <v>31</v>
      </c>
      <c r="C3" s="99" t="str">
        <f>IF(COUNTIF(C4:C180,"High")&gt;0,"High",IF(COUNTIF(C4:C180,"Medium")&gt;0,"Medium",IF(COUNTIF(C4:C180,"Low")&gt;0,"Low","None")))</f>
        <v>None</v>
      </c>
      <c r="D3" s="100" t="str">
        <f t="shared" ref="D3:Z3" si="0">IF(COUNTIF(D4:D180,"High")&gt;0,"High",IF(COUNTIF(D4:D180,"Medium")&gt;0,"Medium",IF(COUNTIF(D4:D180,"Low")&gt;0,"Low","None")))</f>
        <v>None</v>
      </c>
      <c r="E3" s="100" t="str">
        <f t="shared" si="0"/>
        <v>None</v>
      </c>
      <c r="F3" s="100" t="str">
        <f t="shared" si="0"/>
        <v>None</v>
      </c>
      <c r="G3" s="100" t="str">
        <f t="shared" si="0"/>
        <v>None</v>
      </c>
      <c r="H3" s="100" t="str">
        <f t="shared" si="0"/>
        <v>None</v>
      </c>
      <c r="I3" s="100" t="str">
        <f t="shared" si="0"/>
        <v>None</v>
      </c>
      <c r="J3" s="100" t="str">
        <f t="shared" si="0"/>
        <v>None</v>
      </c>
      <c r="K3" s="101" t="str">
        <f t="shared" si="0"/>
        <v>None</v>
      </c>
      <c r="L3" s="99" t="str">
        <f t="shared" si="0"/>
        <v>None</v>
      </c>
      <c r="M3" s="100" t="str">
        <f t="shared" si="0"/>
        <v>None</v>
      </c>
      <c r="N3" s="100" t="str">
        <f t="shared" si="0"/>
        <v>None</v>
      </c>
      <c r="O3" s="100" t="str">
        <f t="shared" si="0"/>
        <v>None</v>
      </c>
      <c r="P3" s="100" t="str">
        <f t="shared" si="0"/>
        <v>None</v>
      </c>
      <c r="Q3" s="100" t="str">
        <f t="shared" si="0"/>
        <v>None</v>
      </c>
      <c r="R3" s="100" t="str">
        <f t="shared" si="0"/>
        <v>None</v>
      </c>
      <c r="S3" s="100" t="str">
        <f t="shared" si="0"/>
        <v>None</v>
      </c>
      <c r="T3" s="101" t="str">
        <f t="shared" si="0"/>
        <v>None</v>
      </c>
      <c r="U3" s="99" t="str">
        <f t="shared" si="0"/>
        <v>None</v>
      </c>
      <c r="V3" s="100" t="str">
        <f t="shared" si="0"/>
        <v>None</v>
      </c>
      <c r="W3" s="100" t="str">
        <f t="shared" si="0"/>
        <v>None</v>
      </c>
      <c r="X3" s="100" t="str">
        <f t="shared" si="0"/>
        <v>None</v>
      </c>
      <c r="Y3" s="100" t="str">
        <f t="shared" si="0"/>
        <v>None</v>
      </c>
      <c r="Z3" s="101" t="str">
        <f t="shared" si="0"/>
        <v>None</v>
      </c>
    </row>
    <row r="4" spans="1:26" x14ac:dyDescent="0.2">
      <c r="A4" s="141" t="s">
        <v>252</v>
      </c>
      <c r="B4" s="142"/>
      <c r="C4" s="109"/>
      <c r="D4" s="110"/>
      <c r="E4" s="110"/>
      <c r="F4" s="110"/>
      <c r="G4" s="110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0"/>
      <c r="S4" s="110"/>
      <c r="T4" s="111"/>
      <c r="U4" s="109"/>
      <c r="V4" s="110"/>
      <c r="W4" s="110"/>
      <c r="X4" s="110"/>
      <c r="Y4" s="110"/>
      <c r="Z4" s="111"/>
    </row>
    <row r="5" spans="1:26" x14ac:dyDescent="0.2">
      <c r="A5" s="137" t="s">
        <v>253</v>
      </c>
      <c r="B5" s="138"/>
      <c r="C5" s="102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4"/>
      <c r="U5" s="102"/>
      <c r="V5" s="103"/>
      <c r="W5" s="103"/>
      <c r="X5" s="103"/>
      <c r="Y5" s="103"/>
      <c r="Z5" s="104"/>
    </row>
    <row r="6" spans="1:26" x14ac:dyDescent="0.2">
      <c r="A6" s="137" t="s">
        <v>254</v>
      </c>
      <c r="B6" s="138"/>
      <c r="C6" s="102"/>
      <c r="D6" s="103"/>
      <c r="E6" s="103"/>
      <c r="F6" s="103"/>
      <c r="G6" s="103"/>
      <c r="H6" s="103"/>
      <c r="I6" s="103"/>
      <c r="J6" s="103"/>
      <c r="K6" s="104"/>
      <c r="L6" s="102"/>
      <c r="M6" s="103"/>
      <c r="N6" s="103"/>
      <c r="O6" s="103"/>
      <c r="P6" s="103"/>
      <c r="Q6" s="103"/>
      <c r="R6" s="103"/>
      <c r="S6" s="103"/>
      <c r="T6" s="104"/>
      <c r="U6" s="102"/>
      <c r="V6" s="103"/>
      <c r="W6" s="103"/>
      <c r="X6" s="103"/>
      <c r="Y6" s="103"/>
      <c r="Z6" s="104"/>
    </row>
    <row r="7" spans="1:26" x14ac:dyDescent="0.2">
      <c r="A7" s="137" t="s">
        <v>255</v>
      </c>
      <c r="B7" s="138"/>
      <c r="C7" s="102"/>
      <c r="D7" s="103"/>
      <c r="E7" s="103"/>
      <c r="F7" s="103"/>
      <c r="G7" s="103"/>
      <c r="H7" s="103"/>
      <c r="I7" s="103"/>
      <c r="J7" s="103"/>
      <c r="K7" s="104"/>
      <c r="L7" s="102"/>
      <c r="M7" s="103"/>
      <c r="N7" s="103"/>
      <c r="O7" s="103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</row>
    <row r="8" spans="1:26" x14ac:dyDescent="0.2">
      <c r="A8" s="137" t="s">
        <v>256</v>
      </c>
      <c r="B8" s="138"/>
      <c r="C8" s="102"/>
      <c r="D8" s="103"/>
      <c r="E8" s="103"/>
      <c r="F8" s="103"/>
      <c r="G8" s="103"/>
      <c r="H8" s="103"/>
      <c r="I8" s="103"/>
      <c r="J8" s="103"/>
      <c r="K8" s="104"/>
      <c r="L8" s="102"/>
      <c r="M8" s="103"/>
      <c r="N8" s="103"/>
      <c r="O8" s="103"/>
      <c r="P8" s="103"/>
      <c r="Q8" s="103"/>
      <c r="R8" s="103"/>
      <c r="S8" s="103"/>
      <c r="T8" s="104"/>
      <c r="U8" s="102"/>
      <c r="V8" s="103"/>
      <c r="W8" s="103"/>
      <c r="X8" s="103"/>
      <c r="Y8" s="103"/>
      <c r="Z8" s="104"/>
    </row>
    <row r="9" spans="1:26" x14ac:dyDescent="0.2">
      <c r="A9" s="137" t="s">
        <v>257</v>
      </c>
      <c r="B9" s="138"/>
      <c r="C9" s="102"/>
      <c r="D9" s="103"/>
      <c r="E9" s="103"/>
      <c r="F9" s="103"/>
      <c r="G9" s="103"/>
      <c r="H9" s="103"/>
      <c r="I9" s="103"/>
      <c r="J9" s="103"/>
      <c r="K9" s="104"/>
      <c r="L9" s="102"/>
      <c r="M9" s="103"/>
      <c r="N9" s="103"/>
      <c r="O9" s="103"/>
      <c r="P9" s="103"/>
      <c r="Q9" s="103"/>
      <c r="R9" s="103"/>
      <c r="S9" s="103"/>
      <c r="T9" s="104"/>
      <c r="U9" s="102"/>
      <c r="V9" s="103"/>
      <c r="W9" s="103"/>
      <c r="X9" s="103"/>
      <c r="Y9" s="103"/>
      <c r="Z9" s="104"/>
    </row>
    <row r="10" spans="1:26" x14ac:dyDescent="0.2">
      <c r="A10" s="137" t="s">
        <v>258</v>
      </c>
      <c r="B10" s="138"/>
      <c r="C10" s="102"/>
      <c r="D10" s="103"/>
      <c r="E10" s="103"/>
      <c r="F10" s="103"/>
      <c r="G10" s="103"/>
      <c r="H10" s="103"/>
      <c r="I10" s="103"/>
      <c r="J10" s="103"/>
      <c r="K10" s="104"/>
      <c r="L10" s="102"/>
      <c r="M10" s="103"/>
      <c r="N10" s="103"/>
      <c r="O10" s="103"/>
      <c r="P10" s="103"/>
      <c r="Q10" s="103"/>
      <c r="R10" s="103"/>
      <c r="S10" s="103"/>
      <c r="T10" s="104"/>
      <c r="U10" s="102"/>
      <c r="V10" s="103"/>
      <c r="W10" s="103"/>
      <c r="X10" s="103"/>
      <c r="Y10" s="103"/>
      <c r="Z10" s="104"/>
    </row>
    <row r="11" spans="1:26" x14ac:dyDescent="0.2">
      <c r="A11" s="137" t="s">
        <v>259</v>
      </c>
      <c r="B11" s="138"/>
      <c r="C11" s="102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4"/>
      <c r="U11" s="102"/>
      <c r="V11" s="103"/>
      <c r="W11" s="103"/>
      <c r="X11" s="103"/>
      <c r="Y11" s="103"/>
      <c r="Z11" s="104"/>
    </row>
    <row r="12" spans="1:26" x14ac:dyDescent="0.2">
      <c r="A12" s="137" t="s">
        <v>260</v>
      </c>
      <c r="B12" s="138"/>
      <c r="C12" s="102"/>
      <c r="D12" s="103"/>
      <c r="E12" s="103"/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</row>
    <row r="13" spans="1:26" x14ac:dyDescent="0.2">
      <c r="A13" s="137" t="s">
        <v>261</v>
      </c>
      <c r="B13" s="138"/>
      <c r="C13" s="102"/>
      <c r="D13" s="103"/>
      <c r="E13" s="103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4"/>
      <c r="U13" s="102"/>
      <c r="V13" s="103"/>
      <c r="W13" s="103"/>
      <c r="X13" s="103"/>
      <c r="Y13" s="103"/>
      <c r="Z13" s="104"/>
    </row>
    <row r="14" spans="1:26" ht="16" thickBot="1" x14ac:dyDescent="0.25">
      <c r="A14" s="139" t="s">
        <v>262</v>
      </c>
      <c r="B14" s="140"/>
      <c r="C14" s="105"/>
      <c r="D14" s="106"/>
      <c r="E14" s="106"/>
      <c r="F14" s="106"/>
      <c r="G14" s="106"/>
      <c r="H14" s="106"/>
      <c r="I14" s="106"/>
      <c r="J14" s="106"/>
      <c r="K14" s="107"/>
      <c r="L14" s="105"/>
      <c r="M14" s="106"/>
      <c r="N14" s="106"/>
      <c r="O14" s="106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</row>
    <row r="15" spans="1:26" x14ac:dyDescent="0.2">
      <c r="A15" s="141" t="s">
        <v>263</v>
      </c>
      <c r="B15" s="142"/>
      <c r="C15" s="109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0"/>
      <c r="P15" s="110"/>
      <c r="Q15" s="110"/>
      <c r="R15" s="110"/>
      <c r="S15" s="110"/>
      <c r="T15" s="111"/>
      <c r="U15" s="109"/>
      <c r="V15" s="110"/>
      <c r="W15" s="110"/>
      <c r="X15" s="110"/>
      <c r="Y15" s="110"/>
      <c r="Z15" s="111"/>
    </row>
    <row r="16" spans="1:26" x14ac:dyDescent="0.2">
      <c r="A16" s="137" t="s">
        <v>264</v>
      </c>
      <c r="B16" s="138"/>
      <c r="C16" s="102"/>
      <c r="D16" s="103"/>
      <c r="E16" s="103"/>
      <c r="F16" s="103"/>
      <c r="G16" s="103"/>
      <c r="H16" s="103"/>
      <c r="I16" s="103"/>
      <c r="J16" s="103"/>
      <c r="K16" s="104"/>
      <c r="L16" s="102"/>
      <c r="M16" s="103"/>
      <c r="N16" s="103"/>
      <c r="O16" s="103"/>
      <c r="P16" s="103"/>
      <c r="Q16" s="103"/>
      <c r="R16" s="103"/>
      <c r="S16" s="103"/>
      <c r="T16" s="104"/>
      <c r="U16" s="102"/>
      <c r="V16" s="103"/>
      <c r="W16" s="103"/>
      <c r="X16" s="103"/>
      <c r="Y16" s="103"/>
      <c r="Z16" s="104"/>
    </row>
    <row r="17" spans="1:26" x14ac:dyDescent="0.2">
      <c r="A17" s="137" t="s">
        <v>265</v>
      </c>
      <c r="B17" s="138"/>
      <c r="C17" s="102"/>
      <c r="D17" s="103"/>
      <c r="E17" s="103"/>
      <c r="F17" s="103"/>
      <c r="G17" s="103"/>
      <c r="H17" s="103"/>
      <c r="I17" s="103"/>
      <c r="J17" s="103"/>
      <c r="K17" s="104"/>
      <c r="L17" s="102"/>
      <c r="M17" s="103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4"/>
    </row>
    <row r="18" spans="1:26" x14ac:dyDescent="0.2">
      <c r="A18" s="137" t="s">
        <v>266</v>
      </c>
      <c r="B18" s="138"/>
      <c r="C18" s="102"/>
      <c r="D18" s="103"/>
      <c r="E18" s="103"/>
      <c r="F18" s="103"/>
      <c r="G18" s="103"/>
      <c r="H18" s="103"/>
      <c r="I18" s="103"/>
      <c r="J18" s="103"/>
      <c r="K18" s="104"/>
      <c r="L18" s="102"/>
      <c r="M18" s="103"/>
      <c r="N18" s="103"/>
      <c r="O18" s="103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</row>
    <row r="19" spans="1:26" x14ac:dyDescent="0.2">
      <c r="A19" s="137" t="s">
        <v>267</v>
      </c>
      <c r="B19" s="138"/>
      <c r="C19" s="102"/>
      <c r="D19" s="103"/>
      <c r="E19" s="103"/>
      <c r="F19" s="103"/>
      <c r="G19" s="103"/>
      <c r="H19" s="103"/>
      <c r="I19" s="103"/>
      <c r="J19" s="103"/>
      <c r="K19" s="104"/>
      <c r="L19" s="102"/>
      <c r="M19" s="103"/>
      <c r="N19" s="103"/>
      <c r="O19" s="103"/>
      <c r="P19" s="103"/>
      <c r="Q19" s="103"/>
      <c r="R19" s="103"/>
      <c r="S19" s="103"/>
      <c r="T19" s="104"/>
      <c r="U19" s="102"/>
      <c r="V19" s="103"/>
      <c r="W19" s="103"/>
      <c r="X19" s="103"/>
      <c r="Y19" s="103"/>
      <c r="Z19" s="104"/>
    </row>
    <row r="20" spans="1:26" x14ac:dyDescent="0.2">
      <c r="A20" s="137" t="s">
        <v>268</v>
      </c>
      <c r="B20" s="138"/>
      <c r="C20" s="102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  <c r="U20" s="102"/>
      <c r="V20" s="103"/>
      <c r="W20" s="103"/>
      <c r="X20" s="103"/>
      <c r="Y20" s="103"/>
      <c r="Z20" s="104"/>
    </row>
    <row r="21" spans="1:26" x14ac:dyDescent="0.2">
      <c r="A21" s="137" t="s">
        <v>269</v>
      </c>
      <c r="B21" s="138"/>
      <c r="C21" s="102"/>
      <c r="D21" s="103"/>
      <c r="E21" s="103"/>
      <c r="F21" s="103"/>
      <c r="G21" s="103"/>
      <c r="H21" s="103"/>
      <c r="I21" s="103"/>
      <c r="J21" s="103"/>
      <c r="K21" s="104"/>
      <c r="L21" s="102"/>
      <c r="M21" s="103"/>
      <c r="N21" s="103"/>
      <c r="O21" s="103"/>
      <c r="P21" s="103"/>
      <c r="Q21" s="103"/>
      <c r="R21" s="103"/>
      <c r="S21" s="103"/>
      <c r="T21" s="104"/>
      <c r="U21" s="102"/>
      <c r="V21" s="103"/>
      <c r="W21" s="103"/>
      <c r="X21" s="103"/>
      <c r="Y21" s="103"/>
      <c r="Z21" s="104"/>
    </row>
    <row r="22" spans="1:26" x14ac:dyDescent="0.2">
      <c r="A22" s="137" t="s">
        <v>270</v>
      </c>
      <c r="B22" s="138"/>
      <c r="C22" s="102"/>
      <c r="D22" s="103"/>
      <c r="E22" s="103"/>
      <c r="F22" s="103"/>
      <c r="G22" s="103"/>
      <c r="H22" s="103"/>
      <c r="I22" s="103"/>
      <c r="J22" s="103"/>
      <c r="K22" s="104"/>
      <c r="L22" s="102"/>
      <c r="M22" s="103"/>
      <c r="N22" s="103"/>
      <c r="O22" s="103"/>
      <c r="P22" s="103"/>
      <c r="Q22" s="103"/>
      <c r="R22" s="103"/>
      <c r="S22" s="103"/>
      <c r="T22" s="104"/>
      <c r="U22" s="102"/>
      <c r="V22" s="103"/>
      <c r="W22" s="103"/>
      <c r="X22" s="103"/>
      <c r="Y22" s="103"/>
      <c r="Z22" s="104"/>
    </row>
    <row r="23" spans="1:26" x14ac:dyDescent="0.2">
      <c r="A23" s="137" t="s">
        <v>271</v>
      </c>
      <c r="B23" s="138"/>
      <c r="C23" s="102"/>
      <c r="D23" s="103"/>
      <c r="E23" s="103"/>
      <c r="F23" s="103"/>
      <c r="G23" s="103"/>
      <c r="H23" s="103"/>
      <c r="I23" s="103"/>
      <c r="J23" s="103"/>
      <c r="K23" s="104"/>
      <c r="L23" s="102"/>
      <c r="M23" s="103"/>
      <c r="N23" s="103"/>
      <c r="O23" s="103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</row>
    <row r="24" spans="1:26" x14ac:dyDescent="0.2">
      <c r="A24" s="137" t="s">
        <v>272</v>
      </c>
      <c r="B24" s="138"/>
      <c r="C24" s="102"/>
      <c r="D24" s="103"/>
      <c r="E24" s="103"/>
      <c r="F24" s="103"/>
      <c r="G24" s="103"/>
      <c r="H24" s="103"/>
      <c r="I24" s="103"/>
      <c r="J24" s="103"/>
      <c r="K24" s="104"/>
      <c r="L24" s="102"/>
      <c r="M24" s="103"/>
      <c r="N24" s="103"/>
      <c r="O24" s="103"/>
      <c r="P24" s="103"/>
      <c r="Q24" s="103"/>
      <c r="R24" s="103"/>
      <c r="S24" s="103"/>
      <c r="T24" s="104"/>
      <c r="U24" s="102"/>
      <c r="V24" s="103"/>
      <c r="W24" s="103"/>
      <c r="X24" s="103"/>
      <c r="Y24" s="103"/>
      <c r="Z24" s="104"/>
    </row>
    <row r="25" spans="1:26" ht="16" thickBot="1" x14ac:dyDescent="0.25">
      <c r="A25" s="139" t="s">
        <v>273</v>
      </c>
      <c r="B25" s="140"/>
      <c r="C25" s="102"/>
      <c r="D25" s="103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3"/>
      <c r="R25" s="103"/>
      <c r="S25" s="103"/>
      <c r="T25" s="104"/>
      <c r="U25" s="102"/>
      <c r="V25" s="103"/>
      <c r="W25" s="103"/>
      <c r="X25" s="103"/>
      <c r="Y25" s="103"/>
      <c r="Z25" s="104"/>
    </row>
    <row r="26" spans="1:26" x14ac:dyDescent="0.2">
      <c r="A26" s="146" t="s">
        <v>274</v>
      </c>
      <c r="B26" s="147"/>
      <c r="C26" s="109"/>
      <c r="D26" s="110"/>
      <c r="E26" s="110"/>
      <c r="F26" s="110"/>
      <c r="G26" s="110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1"/>
      <c r="U26" s="109"/>
      <c r="V26" s="110"/>
      <c r="W26" s="110"/>
      <c r="X26" s="110"/>
      <c r="Y26" s="110"/>
      <c r="Z26" s="111"/>
    </row>
    <row r="27" spans="1:26" x14ac:dyDescent="0.2">
      <c r="A27" s="137" t="s">
        <v>275</v>
      </c>
      <c r="B27" s="143"/>
      <c r="C27" s="102"/>
      <c r="D27" s="103"/>
      <c r="E27" s="103"/>
      <c r="F27" s="103"/>
      <c r="G27" s="103"/>
      <c r="H27" s="103"/>
      <c r="I27" s="103"/>
      <c r="J27" s="103"/>
      <c r="K27" s="104"/>
      <c r="L27" s="102"/>
      <c r="M27" s="103"/>
      <c r="N27" s="103"/>
      <c r="O27" s="103"/>
      <c r="P27" s="103"/>
      <c r="Q27" s="103"/>
      <c r="R27" s="103"/>
      <c r="S27" s="103"/>
      <c r="T27" s="104"/>
      <c r="U27" s="102"/>
      <c r="V27" s="103"/>
      <c r="W27" s="103"/>
      <c r="X27" s="103"/>
      <c r="Y27" s="103"/>
      <c r="Z27" s="104"/>
    </row>
    <row r="28" spans="1:26" x14ac:dyDescent="0.2">
      <c r="A28" s="137" t="s">
        <v>276</v>
      </c>
      <c r="B28" s="143"/>
      <c r="C28" s="102"/>
      <c r="D28" s="103"/>
      <c r="E28" s="103"/>
      <c r="F28" s="103"/>
      <c r="G28" s="103"/>
      <c r="H28" s="103"/>
      <c r="I28" s="103"/>
      <c r="J28" s="103"/>
      <c r="K28" s="104"/>
      <c r="L28" s="102"/>
      <c r="M28" s="103"/>
      <c r="N28" s="103"/>
      <c r="O28" s="103"/>
      <c r="P28" s="103"/>
      <c r="Q28" s="103"/>
      <c r="R28" s="103"/>
      <c r="S28" s="103"/>
      <c r="T28" s="104"/>
      <c r="U28" s="102"/>
      <c r="V28" s="103"/>
      <c r="W28" s="103"/>
      <c r="X28" s="103"/>
      <c r="Y28" s="103"/>
      <c r="Z28" s="104"/>
    </row>
    <row r="29" spans="1:26" x14ac:dyDescent="0.2">
      <c r="A29" s="137" t="s">
        <v>277</v>
      </c>
      <c r="B29" s="143"/>
      <c r="C29" s="102"/>
      <c r="D29" s="103"/>
      <c r="E29" s="103"/>
      <c r="F29" s="103"/>
      <c r="G29" s="103"/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4"/>
      <c r="U29" s="102"/>
      <c r="V29" s="103"/>
      <c r="W29" s="103"/>
      <c r="X29" s="103"/>
      <c r="Y29" s="103"/>
      <c r="Z29" s="104"/>
    </row>
    <row r="30" spans="1:26" x14ac:dyDescent="0.2">
      <c r="A30" s="137" t="s">
        <v>278</v>
      </c>
      <c r="B30" s="143"/>
      <c r="C30" s="102"/>
      <c r="D30" s="103"/>
      <c r="E30" s="103"/>
      <c r="F30" s="103"/>
      <c r="G30" s="103"/>
      <c r="H30" s="103"/>
      <c r="I30" s="103"/>
      <c r="J30" s="103"/>
      <c r="K30" s="104"/>
      <c r="L30" s="102"/>
      <c r="M30" s="103"/>
      <c r="N30" s="103"/>
      <c r="O30" s="103"/>
      <c r="P30" s="103"/>
      <c r="Q30" s="103"/>
      <c r="R30" s="103"/>
      <c r="S30" s="103"/>
      <c r="T30" s="104"/>
      <c r="U30" s="102"/>
      <c r="V30" s="103"/>
      <c r="W30" s="103"/>
      <c r="X30" s="103"/>
      <c r="Y30" s="103"/>
      <c r="Z30" s="104"/>
    </row>
    <row r="31" spans="1:26" x14ac:dyDescent="0.2">
      <c r="A31" s="137" t="s">
        <v>279</v>
      </c>
      <c r="B31" s="143"/>
      <c r="C31" s="102"/>
      <c r="D31" s="103"/>
      <c r="E31" s="103"/>
      <c r="F31" s="103"/>
      <c r="G31" s="103"/>
      <c r="H31" s="103"/>
      <c r="I31" s="103"/>
      <c r="J31" s="103"/>
      <c r="K31" s="104"/>
      <c r="L31" s="102"/>
      <c r="M31" s="103"/>
      <c r="N31" s="103"/>
      <c r="O31" s="103"/>
      <c r="P31" s="103"/>
      <c r="Q31" s="103"/>
      <c r="R31" s="103"/>
      <c r="S31" s="103"/>
      <c r="T31" s="104"/>
      <c r="U31" s="102"/>
      <c r="V31" s="103"/>
      <c r="W31" s="103"/>
      <c r="X31" s="103"/>
      <c r="Y31" s="103"/>
      <c r="Z31" s="104"/>
    </row>
    <row r="32" spans="1:26" x14ac:dyDescent="0.2">
      <c r="A32" s="137" t="s">
        <v>280</v>
      </c>
      <c r="B32" s="143"/>
      <c r="C32" s="102"/>
      <c r="D32" s="103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4"/>
      <c r="U32" s="102"/>
      <c r="V32" s="103"/>
      <c r="W32" s="103"/>
      <c r="X32" s="103"/>
      <c r="Y32" s="103"/>
      <c r="Z32" s="104"/>
    </row>
    <row r="33" spans="1:26" x14ac:dyDescent="0.2">
      <c r="A33" s="137" t="s">
        <v>281</v>
      </c>
      <c r="B33" s="143"/>
      <c r="C33" s="102"/>
      <c r="D33" s="103"/>
      <c r="E33" s="103"/>
      <c r="F33" s="103"/>
      <c r="G33" s="103"/>
      <c r="H33" s="103"/>
      <c r="I33" s="103"/>
      <c r="J33" s="103"/>
      <c r="K33" s="104"/>
      <c r="L33" s="102"/>
      <c r="M33" s="103"/>
      <c r="N33" s="103"/>
      <c r="O33" s="103"/>
      <c r="P33" s="103"/>
      <c r="Q33" s="103"/>
      <c r="R33" s="103"/>
      <c r="S33" s="103"/>
      <c r="T33" s="104"/>
      <c r="U33" s="102"/>
      <c r="V33" s="103"/>
      <c r="W33" s="103"/>
      <c r="X33" s="103"/>
      <c r="Y33" s="103"/>
      <c r="Z33" s="104"/>
    </row>
    <row r="34" spans="1:26" x14ac:dyDescent="0.2">
      <c r="A34" s="137" t="s">
        <v>282</v>
      </c>
      <c r="B34" s="143"/>
      <c r="C34" s="102"/>
      <c r="D34" s="103"/>
      <c r="E34" s="103"/>
      <c r="F34" s="103"/>
      <c r="G34" s="103"/>
      <c r="H34" s="103"/>
      <c r="I34" s="103"/>
      <c r="J34" s="103"/>
      <c r="K34" s="104"/>
      <c r="L34" s="102"/>
      <c r="M34" s="103"/>
      <c r="N34" s="103"/>
      <c r="O34" s="103"/>
      <c r="P34" s="103"/>
      <c r="Q34" s="103"/>
      <c r="R34" s="103"/>
      <c r="S34" s="103"/>
      <c r="T34" s="104"/>
      <c r="U34" s="102"/>
      <c r="V34" s="103"/>
      <c r="W34" s="103"/>
      <c r="X34" s="103"/>
      <c r="Y34" s="103"/>
      <c r="Z34" s="104"/>
    </row>
    <row r="35" spans="1:26" x14ac:dyDescent="0.2">
      <c r="A35" s="137" t="s">
        <v>283</v>
      </c>
      <c r="B35" s="143"/>
      <c r="C35" s="102"/>
      <c r="D35" s="103"/>
      <c r="E35" s="103"/>
      <c r="F35" s="103"/>
      <c r="G35" s="103"/>
      <c r="H35" s="103"/>
      <c r="I35" s="103"/>
      <c r="J35" s="103"/>
      <c r="K35" s="104"/>
      <c r="L35" s="102"/>
      <c r="M35" s="103"/>
      <c r="N35" s="103"/>
      <c r="O35" s="103"/>
      <c r="P35" s="103"/>
      <c r="Q35" s="103"/>
      <c r="R35" s="103"/>
      <c r="S35" s="103"/>
      <c r="T35" s="104"/>
      <c r="U35" s="102"/>
      <c r="V35" s="103"/>
      <c r="W35" s="103"/>
      <c r="X35" s="103"/>
      <c r="Y35" s="103"/>
      <c r="Z35" s="104"/>
    </row>
    <row r="36" spans="1:26" ht="16" thickBot="1" x14ac:dyDescent="0.25">
      <c r="A36" s="144" t="s">
        <v>284</v>
      </c>
      <c r="B36" s="145"/>
      <c r="C36" s="102"/>
      <c r="D36" s="103"/>
      <c r="E36" s="103"/>
      <c r="F36" s="103"/>
      <c r="G36" s="103"/>
      <c r="H36" s="103"/>
      <c r="I36" s="103"/>
      <c r="J36" s="103"/>
      <c r="K36" s="104"/>
      <c r="L36" s="102"/>
      <c r="M36" s="103"/>
      <c r="N36" s="103"/>
      <c r="O36" s="103"/>
      <c r="P36" s="103"/>
      <c r="Q36" s="103"/>
      <c r="R36" s="103"/>
      <c r="S36" s="103"/>
      <c r="T36" s="104"/>
      <c r="U36" s="102"/>
      <c r="V36" s="103"/>
      <c r="W36" s="103"/>
      <c r="X36" s="103"/>
      <c r="Y36" s="103"/>
      <c r="Z36" s="104"/>
    </row>
    <row r="37" spans="1:26" x14ac:dyDescent="0.2">
      <c r="A37" s="141" t="s">
        <v>285</v>
      </c>
      <c r="B37" s="142"/>
      <c r="C37" s="109"/>
      <c r="D37" s="110"/>
      <c r="E37" s="110"/>
      <c r="F37" s="110"/>
      <c r="G37" s="110"/>
      <c r="H37" s="110"/>
      <c r="I37" s="110"/>
      <c r="J37" s="110"/>
      <c r="K37" s="1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</row>
    <row r="38" spans="1:26" x14ac:dyDescent="0.2">
      <c r="A38" s="137" t="s">
        <v>286</v>
      </c>
      <c r="B38" s="138"/>
      <c r="C38" s="102"/>
      <c r="D38" s="103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03"/>
      <c r="R38" s="103"/>
      <c r="S38" s="103"/>
      <c r="T38" s="104"/>
      <c r="U38" s="102"/>
      <c r="V38" s="103"/>
      <c r="W38" s="103"/>
      <c r="X38" s="103"/>
      <c r="Y38" s="103"/>
      <c r="Z38" s="104"/>
    </row>
    <row r="39" spans="1:26" x14ac:dyDescent="0.2">
      <c r="A39" s="137" t="s">
        <v>287</v>
      </c>
      <c r="B39" s="138"/>
      <c r="C39" s="102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104"/>
      <c r="U39" s="102"/>
      <c r="V39" s="103"/>
      <c r="W39" s="103"/>
      <c r="X39" s="103"/>
      <c r="Y39" s="103"/>
      <c r="Z39" s="104"/>
    </row>
    <row r="40" spans="1:26" x14ac:dyDescent="0.2">
      <c r="A40" s="137" t="s">
        <v>288</v>
      </c>
      <c r="B40" s="138"/>
      <c r="C40" s="102"/>
      <c r="D40" s="103"/>
      <c r="E40" s="103"/>
      <c r="F40" s="103"/>
      <c r="G40" s="103"/>
      <c r="H40" s="103"/>
      <c r="I40" s="103"/>
      <c r="J40" s="103"/>
      <c r="K40" s="104"/>
      <c r="L40" s="102"/>
      <c r="M40" s="103"/>
      <c r="N40" s="103"/>
      <c r="O40" s="103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</row>
    <row r="41" spans="1:26" x14ac:dyDescent="0.2">
      <c r="A41" s="137" t="s">
        <v>289</v>
      </c>
      <c r="B41" s="138"/>
      <c r="C41" s="102"/>
      <c r="D41" s="103"/>
      <c r="E41" s="103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</row>
    <row r="42" spans="1:26" x14ac:dyDescent="0.2">
      <c r="A42" s="137" t="s">
        <v>290</v>
      </c>
      <c r="B42" s="138"/>
      <c r="C42" s="102"/>
      <c r="D42" s="103"/>
      <c r="E42" s="103"/>
      <c r="F42" s="103"/>
      <c r="G42" s="103"/>
      <c r="H42" s="103"/>
      <c r="I42" s="103"/>
      <c r="J42" s="103"/>
      <c r="K42" s="104"/>
      <c r="L42" s="102"/>
      <c r="M42" s="103"/>
      <c r="N42" s="103"/>
      <c r="O42" s="103"/>
      <c r="P42" s="103"/>
      <c r="Q42" s="103"/>
      <c r="R42" s="103"/>
      <c r="S42" s="103"/>
      <c r="T42" s="104"/>
      <c r="U42" s="102"/>
      <c r="V42" s="103"/>
      <c r="W42" s="103"/>
      <c r="X42" s="103"/>
      <c r="Y42" s="103"/>
      <c r="Z42" s="104"/>
    </row>
    <row r="43" spans="1:26" x14ac:dyDescent="0.2">
      <c r="A43" s="137" t="s">
        <v>291</v>
      </c>
      <c r="B43" s="138"/>
      <c r="C43" s="102"/>
      <c r="D43" s="103"/>
      <c r="E43" s="103"/>
      <c r="F43" s="103"/>
      <c r="G43" s="103"/>
      <c r="H43" s="103"/>
      <c r="I43" s="103"/>
      <c r="J43" s="103"/>
      <c r="K43" s="104"/>
      <c r="L43" s="102"/>
      <c r="M43" s="103"/>
      <c r="N43" s="103"/>
      <c r="O43" s="103"/>
      <c r="P43" s="103"/>
      <c r="Q43" s="103"/>
      <c r="R43" s="103"/>
      <c r="S43" s="103"/>
      <c r="T43" s="104"/>
      <c r="U43" s="102"/>
      <c r="V43" s="103"/>
      <c r="W43" s="103"/>
      <c r="X43" s="103"/>
      <c r="Y43" s="103"/>
      <c r="Z43" s="104"/>
    </row>
    <row r="44" spans="1:26" x14ac:dyDescent="0.2">
      <c r="A44" s="137" t="s">
        <v>292</v>
      </c>
      <c r="B44" s="138"/>
      <c r="C44" s="102"/>
      <c r="D44" s="103"/>
      <c r="E44" s="103"/>
      <c r="F44" s="103"/>
      <c r="G44" s="103"/>
      <c r="H44" s="103"/>
      <c r="I44" s="103"/>
      <c r="J44" s="103"/>
      <c r="K44" s="104"/>
      <c r="L44" s="102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4"/>
    </row>
    <row r="45" spans="1:26" x14ac:dyDescent="0.2">
      <c r="A45" s="137" t="s">
        <v>293</v>
      </c>
      <c r="B45" s="138"/>
      <c r="C45" s="102"/>
      <c r="D45" s="103"/>
      <c r="E45" s="103"/>
      <c r="F45" s="103"/>
      <c r="G45" s="103"/>
      <c r="H45" s="103"/>
      <c r="I45" s="103"/>
      <c r="J45" s="103"/>
      <c r="K45" s="104"/>
      <c r="L45" s="102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4"/>
    </row>
    <row r="46" spans="1:26" x14ac:dyDescent="0.2">
      <c r="A46" s="137" t="s">
        <v>294</v>
      </c>
      <c r="B46" s="138"/>
      <c r="C46" s="102"/>
      <c r="D46" s="103"/>
      <c r="E46" s="103"/>
      <c r="F46" s="103"/>
      <c r="G46" s="103"/>
      <c r="H46" s="103"/>
      <c r="I46" s="103"/>
      <c r="J46" s="103"/>
      <c r="K46" s="104"/>
      <c r="L46" s="102"/>
      <c r="M46" s="103"/>
      <c r="N46" s="103"/>
      <c r="O46" s="103"/>
      <c r="P46" s="103"/>
      <c r="Q46" s="103"/>
      <c r="R46" s="103"/>
      <c r="S46" s="103"/>
      <c r="T46" s="104"/>
      <c r="U46" s="102"/>
      <c r="V46" s="103"/>
      <c r="W46" s="103"/>
      <c r="X46" s="103"/>
      <c r="Y46" s="103"/>
      <c r="Z46" s="104"/>
    </row>
    <row r="47" spans="1:26" ht="16" thickBot="1" x14ac:dyDescent="0.25">
      <c r="A47" s="139" t="s">
        <v>295</v>
      </c>
      <c r="B47" s="140"/>
      <c r="C47" s="105"/>
      <c r="D47" s="106"/>
      <c r="E47" s="106"/>
      <c r="F47" s="106"/>
      <c r="G47" s="106"/>
      <c r="H47" s="106"/>
      <c r="I47" s="106"/>
      <c r="J47" s="106"/>
      <c r="K47" s="107"/>
      <c r="L47" s="105"/>
      <c r="M47" s="106"/>
      <c r="N47" s="106"/>
      <c r="O47" s="106"/>
      <c r="P47" s="106"/>
      <c r="Q47" s="106"/>
      <c r="R47" s="106"/>
      <c r="S47" s="106"/>
      <c r="T47" s="107"/>
      <c r="U47" s="105"/>
      <c r="V47" s="106"/>
      <c r="W47" s="106"/>
      <c r="X47" s="106"/>
      <c r="Y47" s="106"/>
      <c r="Z47" s="107"/>
    </row>
    <row r="48" spans="1:26" x14ac:dyDescent="0.2">
      <c r="A48" s="141" t="s">
        <v>296</v>
      </c>
      <c r="B48" s="142"/>
      <c r="C48" s="109"/>
      <c r="D48" s="110"/>
      <c r="E48" s="110"/>
      <c r="F48" s="110"/>
      <c r="G48" s="110"/>
      <c r="H48" s="110"/>
      <c r="I48" s="110"/>
      <c r="J48" s="110"/>
      <c r="K48" s="111"/>
      <c r="L48" s="109"/>
      <c r="M48" s="110"/>
      <c r="N48" s="110"/>
      <c r="O48" s="110"/>
      <c r="P48" s="110"/>
      <c r="Q48" s="110"/>
      <c r="R48" s="110"/>
      <c r="S48" s="110"/>
      <c r="T48" s="111"/>
      <c r="U48" s="109"/>
      <c r="V48" s="110"/>
      <c r="W48" s="110"/>
      <c r="X48" s="110"/>
      <c r="Y48" s="110"/>
      <c r="Z48" s="111"/>
    </row>
    <row r="49" spans="1:26" x14ac:dyDescent="0.2">
      <c r="A49" s="137" t="s">
        <v>297</v>
      </c>
      <c r="B49" s="138"/>
      <c r="C49" s="102"/>
      <c r="D49" s="103"/>
      <c r="E49" s="103"/>
      <c r="F49" s="103"/>
      <c r="G49" s="103"/>
      <c r="H49" s="103"/>
      <c r="I49" s="103"/>
      <c r="J49" s="103"/>
      <c r="K49" s="104"/>
      <c r="L49" s="102"/>
      <c r="M49" s="103"/>
      <c r="N49" s="103"/>
      <c r="O49" s="103"/>
      <c r="P49" s="103"/>
      <c r="Q49" s="103"/>
      <c r="R49" s="103"/>
      <c r="S49" s="103"/>
      <c r="T49" s="104"/>
      <c r="U49" s="102"/>
      <c r="V49" s="103"/>
      <c r="W49" s="103"/>
      <c r="X49" s="103"/>
      <c r="Y49" s="103"/>
      <c r="Z49" s="104"/>
    </row>
    <row r="50" spans="1:26" x14ac:dyDescent="0.2">
      <c r="A50" s="137" t="s">
        <v>298</v>
      </c>
      <c r="B50" s="138"/>
      <c r="C50" s="102"/>
      <c r="D50" s="103"/>
      <c r="E50" s="103"/>
      <c r="F50" s="103"/>
      <c r="G50" s="103"/>
      <c r="H50" s="103"/>
      <c r="I50" s="103"/>
      <c r="J50" s="103"/>
      <c r="K50" s="104"/>
      <c r="L50" s="102"/>
      <c r="M50" s="103"/>
      <c r="N50" s="103"/>
      <c r="O50" s="103"/>
      <c r="P50" s="103"/>
      <c r="Q50" s="103"/>
      <c r="R50" s="103"/>
      <c r="S50" s="103"/>
      <c r="T50" s="104"/>
      <c r="U50" s="102"/>
      <c r="V50" s="103"/>
      <c r="W50" s="103"/>
      <c r="X50" s="103"/>
      <c r="Y50" s="103"/>
      <c r="Z50" s="104"/>
    </row>
    <row r="51" spans="1:26" x14ac:dyDescent="0.2">
      <c r="A51" s="137" t="s">
        <v>299</v>
      </c>
      <c r="B51" s="138"/>
      <c r="C51" s="102"/>
      <c r="D51" s="103"/>
      <c r="E51" s="103"/>
      <c r="F51" s="103"/>
      <c r="G51" s="103"/>
      <c r="H51" s="103"/>
      <c r="I51" s="103"/>
      <c r="J51" s="103"/>
      <c r="K51" s="104"/>
      <c r="L51" s="102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4"/>
    </row>
    <row r="52" spans="1:26" x14ac:dyDescent="0.2">
      <c r="A52" s="137" t="s">
        <v>300</v>
      </c>
      <c r="B52" s="138"/>
      <c r="C52" s="102"/>
      <c r="D52" s="103"/>
      <c r="E52" s="103"/>
      <c r="F52" s="103"/>
      <c r="G52" s="103"/>
      <c r="H52" s="103"/>
      <c r="I52" s="103"/>
      <c r="J52" s="103"/>
      <c r="K52" s="104"/>
      <c r="L52" s="102"/>
      <c r="M52" s="103"/>
      <c r="N52" s="103"/>
      <c r="O52" s="103"/>
      <c r="P52" s="103"/>
      <c r="Q52" s="103"/>
      <c r="R52" s="103"/>
      <c r="S52" s="103"/>
      <c r="T52" s="104"/>
      <c r="U52" s="102"/>
      <c r="V52" s="103"/>
      <c r="W52" s="103"/>
      <c r="X52" s="103"/>
      <c r="Y52" s="103"/>
      <c r="Z52" s="104"/>
    </row>
    <row r="53" spans="1:26" x14ac:dyDescent="0.2">
      <c r="A53" s="137" t="s">
        <v>301</v>
      </c>
      <c r="B53" s="138"/>
      <c r="C53" s="102"/>
      <c r="D53" s="103"/>
      <c r="E53" s="103"/>
      <c r="F53" s="103"/>
      <c r="G53" s="103"/>
      <c r="H53" s="103"/>
      <c r="I53" s="103"/>
      <c r="J53" s="103"/>
      <c r="K53" s="104"/>
      <c r="L53" s="102"/>
      <c r="M53" s="103"/>
      <c r="N53" s="103"/>
      <c r="O53" s="103"/>
      <c r="P53" s="103"/>
      <c r="Q53" s="103"/>
      <c r="R53" s="103"/>
      <c r="S53" s="103"/>
      <c r="T53" s="104"/>
      <c r="U53" s="102"/>
      <c r="V53" s="103"/>
      <c r="W53" s="103"/>
      <c r="X53" s="103"/>
      <c r="Y53" s="103"/>
      <c r="Z53" s="104"/>
    </row>
    <row r="54" spans="1:26" x14ac:dyDescent="0.2">
      <c r="A54" s="137" t="s">
        <v>302</v>
      </c>
      <c r="B54" s="138"/>
      <c r="C54" s="102"/>
      <c r="D54" s="103"/>
      <c r="E54" s="103"/>
      <c r="F54" s="103"/>
      <c r="G54" s="103"/>
      <c r="H54" s="103"/>
      <c r="I54" s="103"/>
      <c r="J54" s="103"/>
      <c r="K54" s="104"/>
      <c r="L54" s="102"/>
      <c r="M54" s="103"/>
      <c r="N54" s="103"/>
      <c r="O54" s="103"/>
      <c r="P54" s="103"/>
      <c r="Q54" s="103"/>
      <c r="R54" s="103"/>
      <c r="S54" s="103"/>
      <c r="T54" s="104"/>
      <c r="U54" s="102"/>
      <c r="V54" s="103"/>
      <c r="W54" s="103"/>
      <c r="X54" s="103"/>
      <c r="Y54" s="103"/>
      <c r="Z54" s="104"/>
    </row>
    <row r="55" spans="1:26" x14ac:dyDescent="0.2">
      <c r="A55" s="137" t="s">
        <v>303</v>
      </c>
      <c r="B55" s="138"/>
      <c r="C55" s="102"/>
      <c r="D55" s="103"/>
      <c r="E55" s="103"/>
      <c r="F55" s="103"/>
      <c r="G55" s="103"/>
      <c r="H55" s="103"/>
      <c r="I55" s="103"/>
      <c r="J55" s="103"/>
      <c r="K55" s="104"/>
      <c r="L55" s="102"/>
      <c r="M55" s="103"/>
      <c r="N55" s="103"/>
      <c r="O55" s="103"/>
      <c r="P55" s="103"/>
      <c r="Q55" s="103"/>
      <c r="R55" s="103"/>
      <c r="S55" s="103"/>
      <c r="T55" s="104"/>
      <c r="U55" s="102"/>
      <c r="V55" s="103"/>
      <c r="W55" s="103"/>
      <c r="X55" s="103"/>
      <c r="Y55" s="103"/>
      <c r="Z55" s="104"/>
    </row>
    <row r="56" spans="1:26" x14ac:dyDescent="0.2">
      <c r="A56" s="137" t="s">
        <v>304</v>
      </c>
      <c r="B56" s="138"/>
      <c r="C56" s="102"/>
      <c r="D56" s="103"/>
      <c r="E56" s="103"/>
      <c r="F56" s="103"/>
      <c r="G56" s="103"/>
      <c r="H56" s="103"/>
      <c r="I56" s="103"/>
      <c r="J56" s="103"/>
      <c r="K56" s="104"/>
      <c r="L56" s="102"/>
      <c r="M56" s="103"/>
      <c r="N56" s="103"/>
      <c r="O56" s="103"/>
      <c r="P56" s="103"/>
      <c r="Q56" s="103"/>
      <c r="R56" s="103"/>
      <c r="S56" s="103"/>
      <c r="T56" s="104"/>
      <c r="U56" s="102"/>
      <c r="V56" s="103"/>
      <c r="W56" s="103"/>
      <c r="X56" s="103"/>
      <c r="Y56" s="103"/>
      <c r="Z56" s="104"/>
    </row>
    <row r="57" spans="1:26" x14ac:dyDescent="0.2">
      <c r="A57" s="137" t="s">
        <v>305</v>
      </c>
      <c r="B57" s="138"/>
      <c r="C57" s="102"/>
      <c r="D57" s="103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4"/>
    </row>
    <row r="58" spans="1:26" ht="16" thickBot="1" x14ac:dyDescent="0.25">
      <c r="A58" s="139" t="s">
        <v>306</v>
      </c>
      <c r="B58" s="140"/>
      <c r="C58" s="105"/>
      <c r="D58" s="106"/>
      <c r="E58" s="106"/>
      <c r="F58" s="106"/>
      <c r="G58" s="106"/>
      <c r="H58" s="106"/>
      <c r="I58" s="106"/>
      <c r="J58" s="106"/>
      <c r="K58" s="107"/>
      <c r="L58" s="105"/>
      <c r="M58" s="106"/>
      <c r="N58" s="106"/>
      <c r="O58" s="106"/>
      <c r="P58" s="106"/>
      <c r="Q58" s="106"/>
      <c r="R58" s="106"/>
      <c r="S58" s="106"/>
      <c r="T58" s="107"/>
      <c r="U58" s="105"/>
      <c r="V58" s="106"/>
      <c r="W58" s="106"/>
      <c r="X58" s="106"/>
      <c r="Y58" s="106"/>
      <c r="Z58" s="107"/>
    </row>
    <row r="59" spans="1:26" x14ac:dyDescent="0.2">
      <c r="A59" s="141" t="s">
        <v>307</v>
      </c>
      <c r="B59" s="142"/>
      <c r="C59" s="109"/>
      <c r="D59" s="110"/>
      <c r="E59" s="110"/>
      <c r="F59" s="110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0"/>
      <c r="R59" s="110"/>
      <c r="S59" s="110"/>
      <c r="T59" s="111"/>
      <c r="U59" s="109"/>
      <c r="V59" s="110"/>
      <c r="W59" s="110"/>
      <c r="X59" s="110"/>
      <c r="Y59" s="110"/>
      <c r="Z59" s="111"/>
    </row>
    <row r="60" spans="1:26" x14ac:dyDescent="0.2">
      <c r="A60" s="137" t="s">
        <v>308</v>
      </c>
      <c r="B60" s="138"/>
      <c r="C60" s="102"/>
      <c r="D60" s="103"/>
      <c r="E60" s="103"/>
      <c r="F60" s="103"/>
      <c r="G60" s="103"/>
      <c r="H60" s="103"/>
      <c r="I60" s="103"/>
      <c r="J60" s="103"/>
      <c r="K60" s="104"/>
      <c r="L60" s="102"/>
      <c r="M60" s="103"/>
      <c r="N60" s="103"/>
      <c r="O60" s="103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</row>
    <row r="61" spans="1:26" x14ac:dyDescent="0.2">
      <c r="A61" s="137" t="s">
        <v>309</v>
      </c>
      <c r="B61" s="138"/>
      <c r="C61" s="102"/>
      <c r="D61" s="103"/>
      <c r="E61" s="103"/>
      <c r="F61" s="103"/>
      <c r="G61" s="103"/>
      <c r="H61" s="103"/>
      <c r="I61" s="103"/>
      <c r="J61" s="103"/>
      <c r="K61" s="104"/>
      <c r="L61" s="102"/>
      <c r="M61" s="103"/>
      <c r="N61" s="103"/>
      <c r="O61" s="103"/>
      <c r="P61" s="103"/>
      <c r="Q61" s="103"/>
      <c r="R61" s="103"/>
      <c r="S61" s="103"/>
      <c r="T61" s="104"/>
      <c r="U61" s="102"/>
      <c r="V61" s="103"/>
      <c r="W61" s="103"/>
      <c r="X61" s="103"/>
      <c r="Y61" s="103"/>
      <c r="Z61" s="104"/>
    </row>
    <row r="62" spans="1:26" x14ac:dyDescent="0.2">
      <c r="A62" s="137" t="s">
        <v>310</v>
      </c>
      <c r="B62" s="138"/>
      <c r="C62" s="102"/>
      <c r="D62" s="103"/>
      <c r="E62" s="103"/>
      <c r="F62" s="103"/>
      <c r="G62" s="103"/>
      <c r="H62" s="103"/>
      <c r="I62" s="103"/>
      <c r="J62" s="103"/>
      <c r="K62" s="104"/>
      <c r="L62" s="102"/>
      <c r="M62" s="103"/>
      <c r="N62" s="103"/>
      <c r="O62" s="103"/>
      <c r="P62" s="103"/>
      <c r="Q62" s="103"/>
      <c r="R62" s="103"/>
      <c r="S62" s="103"/>
      <c r="T62" s="104"/>
      <c r="U62" s="102"/>
      <c r="V62" s="103"/>
      <c r="W62" s="103"/>
      <c r="X62" s="103"/>
      <c r="Y62" s="103"/>
      <c r="Z62" s="104"/>
    </row>
    <row r="63" spans="1:26" x14ac:dyDescent="0.2">
      <c r="A63" s="137" t="s">
        <v>311</v>
      </c>
      <c r="B63" s="138"/>
      <c r="C63" s="102"/>
      <c r="D63" s="103"/>
      <c r="E63" s="103"/>
      <c r="F63" s="103"/>
      <c r="G63" s="103"/>
      <c r="H63" s="103"/>
      <c r="I63" s="103"/>
      <c r="J63" s="103"/>
      <c r="K63" s="104"/>
      <c r="L63" s="102"/>
      <c r="M63" s="103"/>
      <c r="N63" s="103"/>
      <c r="O63" s="103"/>
      <c r="P63" s="103"/>
      <c r="Q63" s="103"/>
      <c r="R63" s="103"/>
      <c r="S63" s="103"/>
      <c r="T63" s="104"/>
      <c r="U63" s="102"/>
      <c r="V63" s="103"/>
      <c r="W63" s="103"/>
      <c r="X63" s="103"/>
      <c r="Y63" s="103"/>
      <c r="Z63" s="104"/>
    </row>
    <row r="64" spans="1:26" x14ac:dyDescent="0.2">
      <c r="A64" s="137" t="s">
        <v>312</v>
      </c>
      <c r="B64" s="138"/>
      <c r="C64" s="102"/>
      <c r="D64" s="103"/>
      <c r="E64" s="103"/>
      <c r="F64" s="103"/>
      <c r="G64" s="103"/>
      <c r="H64" s="103"/>
      <c r="I64" s="103"/>
      <c r="J64" s="103"/>
      <c r="K64" s="104"/>
      <c r="L64" s="102"/>
      <c r="M64" s="103"/>
      <c r="N64" s="103"/>
      <c r="O64" s="103"/>
      <c r="P64" s="103"/>
      <c r="Q64" s="103"/>
      <c r="R64" s="103"/>
      <c r="S64" s="103"/>
      <c r="T64" s="104"/>
      <c r="U64" s="102"/>
      <c r="V64" s="103"/>
      <c r="W64" s="103"/>
      <c r="X64" s="103"/>
      <c r="Y64" s="103"/>
      <c r="Z64" s="104"/>
    </row>
    <row r="65" spans="1:26" x14ac:dyDescent="0.2">
      <c r="A65" s="137" t="s">
        <v>313</v>
      </c>
      <c r="B65" s="138"/>
      <c r="C65" s="102"/>
      <c r="D65" s="103"/>
      <c r="E65" s="103"/>
      <c r="F65" s="103"/>
      <c r="G65" s="103"/>
      <c r="H65" s="103"/>
      <c r="I65" s="103"/>
      <c r="J65" s="103"/>
      <c r="K65" s="104"/>
      <c r="L65" s="102"/>
      <c r="M65" s="103"/>
      <c r="N65" s="103"/>
      <c r="O65" s="103"/>
      <c r="P65" s="103"/>
      <c r="Q65" s="103"/>
      <c r="R65" s="103"/>
      <c r="S65" s="103"/>
      <c r="T65" s="104"/>
      <c r="U65" s="102"/>
      <c r="V65" s="103"/>
      <c r="W65" s="103"/>
      <c r="X65" s="103"/>
      <c r="Y65" s="103"/>
      <c r="Z65" s="104"/>
    </row>
    <row r="66" spans="1:26" x14ac:dyDescent="0.2">
      <c r="A66" s="137" t="s">
        <v>314</v>
      </c>
      <c r="B66" s="138"/>
      <c r="C66" s="102"/>
      <c r="D66" s="103"/>
      <c r="E66" s="103"/>
      <c r="F66" s="103"/>
      <c r="G66" s="103"/>
      <c r="H66" s="103"/>
      <c r="I66" s="103"/>
      <c r="J66" s="103"/>
      <c r="K66" s="104"/>
      <c r="L66" s="102"/>
      <c r="M66" s="103"/>
      <c r="N66" s="103"/>
      <c r="O66" s="103"/>
      <c r="P66" s="103"/>
      <c r="Q66" s="103"/>
      <c r="R66" s="103"/>
      <c r="S66" s="103"/>
      <c r="T66" s="104"/>
      <c r="U66" s="102"/>
      <c r="V66" s="103"/>
      <c r="W66" s="103"/>
      <c r="X66" s="103"/>
      <c r="Y66" s="103"/>
      <c r="Z66" s="104"/>
    </row>
    <row r="67" spans="1:26" x14ac:dyDescent="0.2">
      <c r="A67" s="137" t="s">
        <v>315</v>
      </c>
      <c r="B67" s="138"/>
      <c r="C67" s="102"/>
      <c r="D67" s="103"/>
      <c r="E67" s="103"/>
      <c r="F67" s="103"/>
      <c r="G67" s="103"/>
      <c r="H67" s="103"/>
      <c r="I67" s="103"/>
      <c r="J67" s="103"/>
      <c r="K67" s="104"/>
      <c r="L67" s="102"/>
      <c r="M67" s="103"/>
      <c r="N67" s="103"/>
      <c r="O67" s="103"/>
      <c r="P67" s="103"/>
      <c r="Q67" s="103"/>
      <c r="R67" s="103"/>
      <c r="S67" s="103"/>
      <c r="T67" s="104"/>
      <c r="U67" s="102"/>
      <c r="V67" s="103"/>
      <c r="W67" s="103"/>
      <c r="X67" s="103"/>
      <c r="Y67" s="103"/>
      <c r="Z67" s="104"/>
    </row>
    <row r="68" spans="1:26" x14ac:dyDescent="0.2">
      <c r="A68" s="137" t="s">
        <v>316</v>
      </c>
      <c r="B68" s="138"/>
      <c r="C68" s="102"/>
      <c r="D68" s="103"/>
      <c r="E68" s="103"/>
      <c r="F68" s="103"/>
      <c r="G68" s="103"/>
      <c r="H68" s="103"/>
      <c r="I68" s="103"/>
      <c r="J68" s="103"/>
      <c r="K68" s="104"/>
      <c r="L68" s="102"/>
      <c r="M68" s="103"/>
      <c r="N68" s="103"/>
      <c r="O68" s="103"/>
      <c r="P68" s="103"/>
      <c r="Q68" s="103"/>
      <c r="R68" s="103"/>
      <c r="S68" s="103"/>
      <c r="T68" s="104"/>
      <c r="U68" s="102"/>
      <c r="V68" s="103"/>
      <c r="W68" s="103"/>
      <c r="X68" s="103"/>
      <c r="Y68" s="103"/>
      <c r="Z68" s="104"/>
    </row>
    <row r="69" spans="1:26" ht="16" thickBot="1" x14ac:dyDescent="0.25">
      <c r="A69" s="139" t="s">
        <v>317</v>
      </c>
      <c r="B69" s="140"/>
      <c r="C69" s="105"/>
      <c r="D69" s="106"/>
      <c r="E69" s="106"/>
      <c r="F69" s="106"/>
      <c r="G69" s="106"/>
      <c r="H69" s="106"/>
      <c r="I69" s="106"/>
      <c r="J69" s="106"/>
      <c r="K69" s="107"/>
      <c r="L69" s="105"/>
      <c r="M69" s="106"/>
      <c r="N69" s="106"/>
      <c r="O69" s="106"/>
      <c r="P69" s="106"/>
      <c r="Q69" s="106"/>
      <c r="R69" s="106"/>
      <c r="S69" s="106"/>
      <c r="T69" s="107"/>
      <c r="U69" s="105"/>
      <c r="V69" s="106"/>
      <c r="W69" s="106"/>
      <c r="X69" s="106"/>
      <c r="Y69" s="106"/>
      <c r="Z69" s="107"/>
    </row>
    <row r="70" spans="1:26" x14ac:dyDescent="0.2">
      <c r="A70" s="141" t="s">
        <v>318</v>
      </c>
      <c r="B70" s="142"/>
      <c r="C70" s="109"/>
      <c r="D70" s="110"/>
      <c r="E70" s="110"/>
      <c r="F70" s="110"/>
      <c r="G70" s="110"/>
      <c r="H70" s="110"/>
      <c r="I70" s="110"/>
      <c r="J70" s="110"/>
      <c r="K70" s="111"/>
      <c r="L70" s="109"/>
      <c r="M70" s="110"/>
      <c r="N70" s="110"/>
      <c r="O70" s="110"/>
      <c r="P70" s="110"/>
      <c r="Q70" s="110"/>
      <c r="R70" s="110"/>
      <c r="S70" s="110"/>
      <c r="T70" s="111"/>
      <c r="U70" s="109"/>
      <c r="V70" s="110"/>
      <c r="W70" s="110"/>
      <c r="X70" s="110"/>
      <c r="Y70" s="110"/>
      <c r="Z70" s="111"/>
    </row>
    <row r="71" spans="1:26" x14ac:dyDescent="0.2">
      <c r="A71" s="137" t="s">
        <v>319</v>
      </c>
      <c r="B71" s="138"/>
      <c r="C71" s="102"/>
      <c r="D71" s="103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4"/>
    </row>
    <row r="72" spans="1:26" x14ac:dyDescent="0.2">
      <c r="A72" s="137" t="s">
        <v>320</v>
      </c>
      <c r="B72" s="138"/>
      <c r="C72" s="102"/>
      <c r="D72" s="103"/>
      <c r="E72" s="103"/>
      <c r="F72" s="103"/>
      <c r="G72" s="103"/>
      <c r="H72" s="103"/>
      <c r="I72" s="103"/>
      <c r="J72" s="103"/>
      <c r="K72" s="104"/>
      <c r="L72" s="102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4"/>
    </row>
    <row r="73" spans="1:26" x14ac:dyDescent="0.2">
      <c r="A73" s="137" t="s">
        <v>321</v>
      </c>
      <c r="B73" s="138"/>
      <c r="C73" s="102"/>
      <c r="D73" s="103"/>
      <c r="E73" s="103"/>
      <c r="F73" s="103"/>
      <c r="G73" s="103"/>
      <c r="H73" s="103"/>
      <c r="I73" s="103"/>
      <c r="J73" s="103"/>
      <c r="K73" s="104"/>
      <c r="L73" s="102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4"/>
    </row>
    <row r="74" spans="1:26" x14ac:dyDescent="0.2">
      <c r="A74" s="137" t="s">
        <v>322</v>
      </c>
      <c r="B74" s="138"/>
      <c r="C74" s="102"/>
      <c r="D74" s="103"/>
      <c r="E74" s="103"/>
      <c r="F74" s="103"/>
      <c r="G74" s="103"/>
      <c r="H74" s="103"/>
      <c r="I74" s="103"/>
      <c r="J74" s="103"/>
      <c r="K74" s="104"/>
      <c r="L74" s="102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4"/>
    </row>
    <row r="75" spans="1:26" ht="15" customHeight="1" x14ac:dyDescent="0.2">
      <c r="A75" s="137" t="s">
        <v>323</v>
      </c>
      <c r="B75" s="138"/>
      <c r="C75" s="102"/>
      <c r="D75" s="103"/>
      <c r="E75" s="103"/>
      <c r="F75" s="103"/>
      <c r="G75" s="103"/>
      <c r="H75" s="103"/>
      <c r="I75" s="103"/>
      <c r="J75" s="103"/>
      <c r="K75" s="104"/>
      <c r="L75" s="102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4"/>
    </row>
    <row r="76" spans="1:26" ht="15" customHeight="1" x14ac:dyDescent="0.2">
      <c r="A76" s="137" t="s">
        <v>324</v>
      </c>
      <c r="B76" s="138"/>
      <c r="C76" s="102"/>
      <c r="D76" s="103"/>
      <c r="E76" s="103"/>
      <c r="F76" s="103"/>
      <c r="G76" s="103"/>
      <c r="H76" s="103"/>
      <c r="I76" s="103"/>
      <c r="J76" s="103"/>
      <c r="K76" s="104"/>
      <c r="L76" s="102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4"/>
    </row>
    <row r="77" spans="1:26" ht="15" customHeight="1" x14ac:dyDescent="0.2">
      <c r="A77" s="137" t="s">
        <v>325</v>
      </c>
      <c r="B77" s="138"/>
      <c r="C77" s="102"/>
      <c r="D77" s="103"/>
      <c r="E77" s="103"/>
      <c r="F77" s="103"/>
      <c r="G77" s="103"/>
      <c r="H77" s="103"/>
      <c r="I77" s="103"/>
      <c r="J77" s="103"/>
      <c r="K77" s="104"/>
      <c r="L77" s="102"/>
      <c r="M77" s="103"/>
      <c r="N77" s="103"/>
      <c r="O77" s="103"/>
      <c r="P77" s="103"/>
      <c r="Q77" s="103"/>
      <c r="R77" s="103"/>
      <c r="S77" s="103"/>
      <c r="T77" s="104"/>
      <c r="U77" s="102"/>
      <c r="V77" s="103"/>
      <c r="W77" s="103"/>
      <c r="X77" s="103"/>
      <c r="Y77" s="103"/>
      <c r="Z77" s="104"/>
    </row>
    <row r="78" spans="1:26" x14ac:dyDescent="0.2">
      <c r="A78" s="137" t="s">
        <v>326</v>
      </c>
      <c r="B78" s="138"/>
      <c r="C78" s="102"/>
      <c r="D78" s="103"/>
      <c r="E78" s="103"/>
      <c r="F78" s="103"/>
      <c r="G78" s="103"/>
      <c r="H78" s="103"/>
      <c r="I78" s="103"/>
      <c r="J78" s="103"/>
      <c r="K78" s="104"/>
      <c r="L78" s="102"/>
      <c r="M78" s="103"/>
      <c r="N78" s="103"/>
      <c r="O78" s="103"/>
      <c r="P78" s="103"/>
      <c r="Q78" s="103"/>
      <c r="R78" s="103"/>
      <c r="S78" s="103"/>
      <c r="T78" s="104"/>
      <c r="U78" s="102"/>
      <c r="V78" s="103"/>
      <c r="W78" s="103"/>
      <c r="X78" s="103"/>
      <c r="Y78" s="103"/>
      <c r="Z78" s="104"/>
    </row>
    <row r="79" spans="1:26" ht="15" customHeight="1" x14ac:dyDescent="0.2">
      <c r="A79" s="137" t="s">
        <v>327</v>
      </c>
      <c r="B79" s="138"/>
      <c r="C79" s="102"/>
      <c r="D79" s="103"/>
      <c r="E79" s="103"/>
      <c r="F79" s="103"/>
      <c r="G79" s="103"/>
      <c r="H79" s="103"/>
      <c r="I79" s="103"/>
      <c r="J79" s="103"/>
      <c r="K79" s="104"/>
      <c r="L79" s="102"/>
      <c r="M79" s="103"/>
      <c r="N79" s="103"/>
      <c r="O79" s="103"/>
      <c r="P79" s="103"/>
      <c r="Q79" s="103"/>
      <c r="R79" s="103"/>
      <c r="S79" s="103"/>
      <c r="T79" s="104"/>
      <c r="U79" s="102"/>
      <c r="V79" s="103"/>
      <c r="W79" s="103"/>
      <c r="X79" s="103"/>
      <c r="Y79" s="103"/>
      <c r="Z79" s="104"/>
    </row>
    <row r="80" spans="1:26" ht="15" customHeight="1" thickBot="1" x14ac:dyDescent="0.25">
      <c r="A80" s="139" t="s">
        <v>328</v>
      </c>
      <c r="B80" s="140"/>
      <c r="C80" s="105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6"/>
      <c r="T80" s="107"/>
      <c r="U80" s="105"/>
      <c r="V80" s="106"/>
      <c r="W80" s="106"/>
      <c r="X80" s="106"/>
      <c r="Y80" s="106"/>
      <c r="Z80" s="107"/>
    </row>
    <row r="81" spans="1:26" x14ac:dyDescent="0.2">
      <c r="A81" s="141" t="s">
        <v>329</v>
      </c>
      <c r="B81" s="142"/>
      <c r="C81" s="109"/>
      <c r="D81" s="110"/>
      <c r="E81" s="110"/>
      <c r="F81" s="110"/>
      <c r="G81" s="110"/>
      <c r="H81" s="110"/>
      <c r="I81" s="110"/>
      <c r="J81" s="110"/>
      <c r="K81" s="111"/>
      <c r="L81" s="109"/>
      <c r="M81" s="110"/>
      <c r="N81" s="110"/>
      <c r="O81" s="110"/>
      <c r="P81" s="110"/>
      <c r="Q81" s="110"/>
      <c r="R81" s="110"/>
      <c r="S81" s="110"/>
      <c r="T81" s="111"/>
      <c r="U81" s="109"/>
      <c r="V81" s="110"/>
      <c r="W81" s="110"/>
      <c r="X81" s="110"/>
      <c r="Y81" s="110"/>
      <c r="Z81" s="111"/>
    </row>
    <row r="82" spans="1:26" x14ac:dyDescent="0.2">
      <c r="A82" s="137" t="s">
        <v>330</v>
      </c>
      <c r="B82" s="138"/>
      <c r="C82" s="102"/>
      <c r="D82" s="103"/>
      <c r="E82" s="103"/>
      <c r="F82" s="103"/>
      <c r="G82" s="103"/>
      <c r="H82" s="103"/>
      <c r="I82" s="103"/>
      <c r="J82" s="103"/>
      <c r="K82" s="104"/>
      <c r="L82" s="102"/>
      <c r="M82" s="103"/>
      <c r="N82" s="103"/>
      <c r="O82" s="103"/>
      <c r="P82" s="103"/>
      <c r="Q82" s="103"/>
      <c r="R82" s="103"/>
      <c r="S82" s="103"/>
      <c r="T82" s="104"/>
      <c r="U82" s="102"/>
      <c r="V82" s="103"/>
      <c r="W82" s="103"/>
      <c r="X82" s="103"/>
      <c r="Y82" s="103"/>
      <c r="Z82" s="104"/>
    </row>
    <row r="83" spans="1:26" x14ac:dyDescent="0.2">
      <c r="A83" s="137" t="s">
        <v>331</v>
      </c>
      <c r="B83" s="138"/>
      <c r="C83" s="102"/>
      <c r="D83" s="103"/>
      <c r="E83" s="103"/>
      <c r="F83" s="103"/>
      <c r="G83" s="103"/>
      <c r="H83" s="103"/>
      <c r="I83" s="103"/>
      <c r="J83" s="103"/>
      <c r="K83" s="104"/>
      <c r="L83" s="102"/>
      <c r="M83" s="103"/>
      <c r="N83" s="103"/>
      <c r="O83" s="103"/>
      <c r="P83" s="103"/>
      <c r="Q83" s="103"/>
      <c r="R83" s="103"/>
      <c r="S83" s="103"/>
      <c r="T83" s="104"/>
      <c r="U83" s="102"/>
      <c r="V83" s="103"/>
      <c r="W83" s="103"/>
      <c r="X83" s="103"/>
      <c r="Y83" s="103"/>
      <c r="Z83" s="104"/>
    </row>
    <row r="84" spans="1:26" x14ac:dyDescent="0.2">
      <c r="A84" s="137" t="s">
        <v>332</v>
      </c>
      <c r="B84" s="138"/>
      <c r="C84" s="102"/>
      <c r="D84" s="103"/>
      <c r="E84" s="103"/>
      <c r="F84" s="103"/>
      <c r="G84" s="103"/>
      <c r="H84" s="103"/>
      <c r="I84" s="103"/>
      <c r="J84" s="103"/>
      <c r="K84" s="104"/>
      <c r="L84" s="102"/>
      <c r="M84" s="103"/>
      <c r="N84" s="103"/>
      <c r="O84" s="103"/>
      <c r="P84" s="103"/>
      <c r="Q84" s="103"/>
      <c r="R84" s="103"/>
      <c r="S84" s="103"/>
      <c r="T84" s="104"/>
      <c r="U84" s="102"/>
      <c r="V84" s="103"/>
      <c r="W84" s="103"/>
      <c r="X84" s="103"/>
      <c r="Y84" s="103"/>
      <c r="Z84" s="104"/>
    </row>
    <row r="85" spans="1:26" x14ac:dyDescent="0.2">
      <c r="A85" s="137" t="s">
        <v>333</v>
      </c>
      <c r="B85" s="138"/>
      <c r="C85" s="102"/>
      <c r="D85" s="103"/>
      <c r="E85" s="103"/>
      <c r="F85" s="103"/>
      <c r="G85" s="103"/>
      <c r="H85" s="103"/>
      <c r="I85" s="103"/>
      <c r="J85" s="103"/>
      <c r="K85" s="104"/>
      <c r="L85" s="102"/>
      <c r="M85" s="103"/>
      <c r="N85" s="103"/>
      <c r="O85" s="103"/>
      <c r="P85" s="103"/>
      <c r="Q85" s="103"/>
      <c r="R85" s="103"/>
      <c r="S85" s="103"/>
      <c r="T85" s="104"/>
      <c r="U85" s="102"/>
      <c r="V85" s="103"/>
      <c r="W85" s="103"/>
      <c r="X85" s="103"/>
      <c r="Y85" s="103"/>
      <c r="Z85" s="104"/>
    </row>
    <row r="86" spans="1:26" ht="15" customHeight="1" x14ac:dyDescent="0.2">
      <c r="A86" s="137" t="s">
        <v>334</v>
      </c>
      <c r="B86" s="138"/>
      <c r="C86" s="102"/>
      <c r="D86" s="103"/>
      <c r="E86" s="103"/>
      <c r="F86" s="103"/>
      <c r="G86" s="103"/>
      <c r="H86" s="103"/>
      <c r="I86" s="103"/>
      <c r="J86" s="103"/>
      <c r="K86" s="104"/>
      <c r="L86" s="102"/>
      <c r="M86" s="103"/>
      <c r="N86" s="103"/>
      <c r="O86" s="103"/>
      <c r="P86" s="103"/>
      <c r="Q86" s="103"/>
      <c r="R86" s="103"/>
      <c r="S86" s="103"/>
      <c r="T86" s="104"/>
      <c r="U86" s="102"/>
      <c r="V86" s="103"/>
      <c r="W86" s="103"/>
      <c r="X86" s="103"/>
      <c r="Y86" s="103"/>
      <c r="Z86" s="104"/>
    </row>
    <row r="87" spans="1:26" x14ac:dyDescent="0.2">
      <c r="A87" s="137" t="s">
        <v>335</v>
      </c>
      <c r="B87" s="138"/>
      <c r="C87" s="102"/>
      <c r="D87" s="103"/>
      <c r="E87" s="103"/>
      <c r="F87" s="103"/>
      <c r="G87" s="103"/>
      <c r="H87" s="103"/>
      <c r="I87" s="103"/>
      <c r="J87" s="103"/>
      <c r="K87" s="104"/>
      <c r="L87" s="102"/>
      <c r="M87" s="103"/>
      <c r="N87" s="103"/>
      <c r="O87" s="103"/>
      <c r="P87" s="103"/>
      <c r="Q87" s="103"/>
      <c r="R87" s="103"/>
      <c r="S87" s="103"/>
      <c r="T87" s="104"/>
      <c r="U87" s="102"/>
      <c r="V87" s="103"/>
      <c r="W87" s="103"/>
      <c r="X87" s="103"/>
      <c r="Y87" s="103"/>
      <c r="Z87" s="104"/>
    </row>
    <row r="88" spans="1:26" ht="15" customHeight="1" x14ac:dyDescent="0.2">
      <c r="A88" s="137" t="s">
        <v>336</v>
      </c>
      <c r="B88" s="138"/>
      <c r="C88" s="102"/>
      <c r="D88" s="103"/>
      <c r="E88" s="103"/>
      <c r="F88" s="103"/>
      <c r="G88" s="103"/>
      <c r="H88" s="103"/>
      <c r="I88" s="103"/>
      <c r="J88" s="103"/>
      <c r="K88" s="104"/>
      <c r="L88" s="102"/>
      <c r="M88" s="103"/>
      <c r="N88" s="103"/>
      <c r="O88" s="103"/>
      <c r="P88" s="103"/>
      <c r="Q88" s="103"/>
      <c r="R88" s="103"/>
      <c r="S88" s="103"/>
      <c r="T88" s="104"/>
      <c r="U88" s="102"/>
      <c r="V88" s="103"/>
      <c r="W88" s="103"/>
      <c r="X88" s="103"/>
      <c r="Y88" s="103"/>
      <c r="Z88" s="104"/>
    </row>
    <row r="89" spans="1:26" ht="15" customHeight="1" x14ac:dyDescent="0.2">
      <c r="A89" s="137" t="s">
        <v>337</v>
      </c>
      <c r="B89" s="138"/>
      <c r="C89" s="102"/>
      <c r="D89" s="103"/>
      <c r="E89" s="103"/>
      <c r="F89" s="103"/>
      <c r="G89" s="103"/>
      <c r="H89" s="103"/>
      <c r="I89" s="103"/>
      <c r="J89" s="103"/>
      <c r="K89" s="104"/>
      <c r="L89" s="102"/>
      <c r="M89" s="103"/>
      <c r="N89" s="103"/>
      <c r="O89" s="103"/>
      <c r="P89" s="103"/>
      <c r="Q89" s="103"/>
      <c r="R89" s="103"/>
      <c r="S89" s="103"/>
      <c r="T89" s="104"/>
      <c r="U89" s="102"/>
      <c r="V89" s="103"/>
      <c r="W89" s="103"/>
      <c r="X89" s="103"/>
      <c r="Y89" s="103"/>
      <c r="Z89" s="104"/>
    </row>
    <row r="90" spans="1:26" ht="15" customHeight="1" x14ac:dyDescent="0.2">
      <c r="A90" s="137" t="s">
        <v>338</v>
      </c>
      <c r="B90" s="138"/>
      <c r="C90" s="102"/>
      <c r="D90" s="103"/>
      <c r="E90" s="103"/>
      <c r="F90" s="103"/>
      <c r="G90" s="103"/>
      <c r="H90" s="103"/>
      <c r="I90" s="103"/>
      <c r="J90" s="103"/>
      <c r="K90" s="104"/>
      <c r="L90" s="102"/>
      <c r="M90" s="103"/>
      <c r="N90" s="103"/>
      <c r="O90" s="103"/>
      <c r="P90" s="103"/>
      <c r="Q90" s="103"/>
      <c r="R90" s="103"/>
      <c r="S90" s="103"/>
      <c r="T90" s="104"/>
      <c r="U90" s="102"/>
      <c r="V90" s="103"/>
      <c r="W90" s="103"/>
      <c r="X90" s="103"/>
      <c r="Y90" s="103"/>
      <c r="Z90" s="104"/>
    </row>
    <row r="91" spans="1:26" ht="16" thickBot="1" x14ac:dyDescent="0.25">
      <c r="A91" s="139" t="s">
        <v>339</v>
      </c>
      <c r="B91" s="140"/>
      <c r="C91" s="105"/>
      <c r="D91" s="106"/>
      <c r="E91" s="106"/>
      <c r="F91" s="106"/>
      <c r="G91" s="106"/>
      <c r="H91" s="106"/>
      <c r="I91" s="106"/>
      <c r="J91" s="106"/>
      <c r="K91" s="107"/>
      <c r="L91" s="105"/>
      <c r="M91" s="106"/>
      <c r="N91" s="106"/>
      <c r="O91" s="106"/>
      <c r="P91" s="106"/>
      <c r="Q91" s="106"/>
      <c r="R91" s="106"/>
      <c r="S91" s="106"/>
      <c r="T91" s="107"/>
      <c r="U91" s="105"/>
      <c r="V91" s="106"/>
      <c r="W91" s="106"/>
      <c r="X91" s="106"/>
      <c r="Y91" s="106"/>
      <c r="Z91" s="107"/>
    </row>
    <row r="92" spans="1:26" x14ac:dyDescent="0.2">
      <c r="A92" s="141" t="s">
        <v>340</v>
      </c>
      <c r="B92" s="142"/>
      <c r="C92" s="109"/>
      <c r="D92" s="110"/>
      <c r="E92" s="110"/>
      <c r="F92" s="110"/>
      <c r="G92" s="110"/>
      <c r="H92" s="110"/>
      <c r="I92" s="110"/>
      <c r="J92" s="110"/>
      <c r="K92" s="111"/>
      <c r="L92" s="109"/>
      <c r="M92" s="110"/>
      <c r="N92" s="110"/>
      <c r="O92" s="110"/>
      <c r="P92" s="110"/>
      <c r="Q92" s="110"/>
      <c r="R92" s="110"/>
      <c r="S92" s="110"/>
      <c r="T92" s="111"/>
      <c r="U92" s="109"/>
      <c r="V92" s="110"/>
      <c r="W92" s="110"/>
      <c r="X92" s="110"/>
      <c r="Y92" s="110"/>
      <c r="Z92" s="111"/>
    </row>
    <row r="93" spans="1:26" ht="15" customHeight="1" x14ac:dyDescent="0.2">
      <c r="A93" s="137" t="s">
        <v>341</v>
      </c>
      <c r="B93" s="138"/>
      <c r="C93" s="102"/>
      <c r="D93" s="103"/>
      <c r="E93" s="103"/>
      <c r="F93" s="103"/>
      <c r="G93" s="103"/>
      <c r="H93" s="103"/>
      <c r="I93" s="103"/>
      <c r="J93" s="103"/>
      <c r="K93" s="104"/>
      <c r="L93" s="102"/>
      <c r="M93" s="103"/>
      <c r="N93" s="103"/>
      <c r="O93" s="103"/>
      <c r="P93" s="103"/>
      <c r="Q93" s="103"/>
      <c r="R93" s="103"/>
      <c r="S93" s="103"/>
      <c r="T93" s="104"/>
      <c r="U93" s="102"/>
      <c r="V93" s="103"/>
      <c r="W93" s="103"/>
      <c r="X93" s="103"/>
      <c r="Y93" s="103"/>
      <c r="Z93" s="104"/>
    </row>
    <row r="94" spans="1:26" ht="15" customHeight="1" x14ac:dyDescent="0.2">
      <c r="A94" s="137" t="s">
        <v>342</v>
      </c>
      <c r="B94" s="138"/>
      <c r="C94" s="102"/>
      <c r="D94" s="103"/>
      <c r="E94" s="103"/>
      <c r="F94" s="103"/>
      <c r="G94" s="103"/>
      <c r="H94" s="103"/>
      <c r="I94" s="103"/>
      <c r="J94" s="103"/>
      <c r="K94" s="104"/>
      <c r="L94" s="102"/>
      <c r="M94" s="103"/>
      <c r="N94" s="103"/>
      <c r="O94" s="103"/>
      <c r="P94" s="103"/>
      <c r="Q94" s="103"/>
      <c r="R94" s="103"/>
      <c r="S94" s="103"/>
      <c r="T94" s="104"/>
      <c r="U94" s="102"/>
      <c r="V94" s="103"/>
      <c r="W94" s="103"/>
      <c r="X94" s="103"/>
      <c r="Y94" s="103"/>
      <c r="Z94" s="104"/>
    </row>
    <row r="95" spans="1:26" x14ac:dyDescent="0.2">
      <c r="A95" s="137" t="s">
        <v>343</v>
      </c>
      <c r="B95" s="138"/>
      <c r="C95" s="102"/>
      <c r="D95" s="103"/>
      <c r="E95" s="103"/>
      <c r="F95" s="103"/>
      <c r="G95" s="103"/>
      <c r="H95" s="103"/>
      <c r="I95" s="103"/>
      <c r="J95" s="103"/>
      <c r="K95" s="104"/>
      <c r="L95" s="102"/>
      <c r="M95" s="103"/>
      <c r="N95" s="103"/>
      <c r="O95" s="103"/>
      <c r="P95" s="103"/>
      <c r="Q95" s="103"/>
      <c r="R95" s="103"/>
      <c r="S95" s="103"/>
      <c r="T95" s="104"/>
      <c r="U95" s="102"/>
      <c r="V95" s="103"/>
      <c r="W95" s="103"/>
      <c r="X95" s="103"/>
      <c r="Y95" s="103"/>
      <c r="Z95" s="104"/>
    </row>
    <row r="96" spans="1:26" x14ac:dyDescent="0.2">
      <c r="A96" s="137" t="s">
        <v>344</v>
      </c>
      <c r="B96" s="138"/>
      <c r="C96" s="102"/>
      <c r="D96" s="103"/>
      <c r="E96" s="103"/>
      <c r="F96" s="103"/>
      <c r="G96" s="103"/>
      <c r="H96" s="103"/>
      <c r="I96" s="103"/>
      <c r="J96" s="103"/>
      <c r="K96" s="104"/>
      <c r="L96" s="102"/>
      <c r="M96" s="103"/>
      <c r="N96" s="103"/>
      <c r="O96" s="103"/>
      <c r="P96" s="103"/>
      <c r="Q96" s="103"/>
      <c r="R96" s="103"/>
      <c r="S96" s="103"/>
      <c r="T96" s="104"/>
      <c r="U96" s="102"/>
      <c r="V96" s="103"/>
      <c r="W96" s="103"/>
      <c r="X96" s="103"/>
      <c r="Y96" s="103"/>
      <c r="Z96" s="104"/>
    </row>
    <row r="97" spans="1:26" ht="15" customHeight="1" x14ac:dyDescent="0.2">
      <c r="A97" s="137" t="s">
        <v>345</v>
      </c>
      <c r="B97" s="138"/>
      <c r="C97" s="102"/>
      <c r="D97" s="103"/>
      <c r="E97" s="103"/>
      <c r="F97" s="103"/>
      <c r="G97" s="103"/>
      <c r="H97" s="103"/>
      <c r="I97" s="103"/>
      <c r="J97" s="103"/>
      <c r="K97" s="104"/>
      <c r="L97" s="102"/>
      <c r="M97" s="103"/>
      <c r="N97" s="103"/>
      <c r="O97" s="103"/>
      <c r="P97" s="103"/>
      <c r="Q97" s="103"/>
      <c r="R97" s="103"/>
      <c r="S97" s="103"/>
      <c r="T97" s="104"/>
      <c r="U97" s="102"/>
      <c r="V97" s="103"/>
      <c r="W97" s="103"/>
      <c r="X97" s="103"/>
      <c r="Y97" s="103"/>
      <c r="Z97" s="104"/>
    </row>
    <row r="98" spans="1:26" x14ac:dyDescent="0.2">
      <c r="A98" s="137" t="s">
        <v>346</v>
      </c>
      <c r="B98" s="138"/>
      <c r="C98" s="102"/>
      <c r="D98" s="103"/>
      <c r="E98" s="103"/>
      <c r="F98" s="103"/>
      <c r="G98" s="103"/>
      <c r="H98" s="103"/>
      <c r="I98" s="103"/>
      <c r="J98" s="103"/>
      <c r="K98" s="104"/>
      <c r="L98" s="102"/>
      <c r="M98" s="103"/>
      <c r="N98" s="103"/>
      <c r="O98" s="103"/>
      <c r="P98" s="103"/>
      <c r="Q98" s="103"/>
      <c r="R98" s="103"/>
      <c r="S98" s="103"/>
      <c r="T98" s="104"/>
      <c r="U98" s="102"/>
      <c r="V98" s="103"/>
      <c r="W98" s="103"/>
      <c r="X98" s="103"/>
      <c r="Y98" s="103"/>
      <c r="Z98" s="104"/>
    </row>
    <row r="99" spans="1:26" x14ac:dyDescent="0.2">
      <c r="A99" s="137" t="s">
        <v>347</v>
      </c>
      <c r="B99" s="138"/>
      <c r="C99" s="102"/>
      <c r="D99" s="103"/>
      <c r="E99" s="103"/>
      <c r="F99" s="103"/>
      <c r="G99" s="103"/>
      <c r="H99" s="103"/>
      <c r="I99" s="103"/>
      <c r="J99" s="103"/>
      <c r="K99" s="104"/>
      <c r="L99" s="102"/>
      <c r="M99" s="103"/>
      <c r="N99" s="103"/>
      <c r="O99" s="103"/>
      <c r="P99" s="103"/>
      <c r="Q99" s="103"/>
      <c r="R99" s="103"/>
      <c r="S99" s="103"/>
      <c r="T99" s="104"/>
      <c r="U99" s="102"/>
      <c r="V99" s="103"/>
      <c r="W99" s="103"/>
      <c r="X99" s="103"/>
      <c r="Y99" s="103"/>
      <c r="Z99" s="104"/>
    </row>
    <row r="100" spans="1:26" x14ac:dyDescent="0.2">
      <c r="A100" s="137" t="s">
        <v>348</v>
      </c>
      <c r="B100" s="138"/>
      <c r="C100" s="102"/>
      <c r="D100" s="103"/>
      <c r="E100" s="103"/>
      <c r="F100" s="103"/>
      <c r="G100" s="103"/>
      <c r="H100" s="103"/>
      <c r="I100" s="103"/>
      <c r="J100" s="103"/>
      <c r="K100" s="104"/>
      <c r="L100" s="102"/>
      <c r="M100" s="103"/>
      <c r="N100" s="103"/>
      <c r="O100" s="103"/>
      <c r="P100" s="103"/>
      <c r="Q100" s="103"/>
      <c r="R100" s="103"/>
      <c r="S100" s="103"/>
      <c r="T100" s="104"/>
      <c r="U100" s="102"/>
      <c r="V100" s="103"/>
      <c r="W100" s="103"/>
      <c r="X100" s="103"/>
      <c r="Y100" s="103"/>
      <c r="Z100" s="104"/>
    </row>
    <row r="101" spans="1:26" ht="15" customHeight="1" x14ac:dyDescent="0.2">
      <c r="A101" s="137" t="s">
        <v>338</v>
      </c>
      <c r="B101" s="138"/>
      <c r="C101" s="102"/>
      <c r="D101" s="103"/>
      <c r="E101" s="103"/>
      <c r="F101" s="103"/>
      <c r="G101" s="103"/>
      <c r="H101" s="103"/>
      <c r="I101" s="103"/>
      <c r="J101" s="103"/>
      <c r="K101" s="104"/>
      <c r="L101" s="102"/>
      <c r="M101" s="103"/>
      <c r="N101" s="103"/>
      <c r="O101" s="103"/>
      <c r="P101" s="103"/>
      <c r="Q101" s="103"/>
      <c r="R101" s="103"/>
      <c r="S101" s="103"/>
      <c r="T101" s="104"/>
      <c r="U101" s="102"/>
      <c r="V101" s="103"/>
      <c r="W101" s="103"/>
      <c r="X101" s="103"/>
      <c r="Y101" s="103"/>
      <c r="Z101" s="104"/>
    </row>
    <row r="102" spans="1:26" ht="16" thickBot="1" x14ac:dyDescent="0.25">
      <c r="A102" s="139" t="s">
        <v>339</v>
      </c>
      <c r="B102" s="140"/>
      <c r="C102" s="105"/>
      <c r="D102" s="106"/>
      <c r="E102" s="106"/>
      <c r="F102" s="106"/>
      <c r="G102" s="106"/>
      <c r="H102" s="106"/>
      <c r="I102" s="106"/>
      <c r="J102" s="106"/>
      <c r="K102" s="107"/>
      <c r="L102" s="105"/>
      <c r="M102" s="106"/>
      <c r="N102" s="106"/>
      <c r="O102" s="106"/>
      <c r="P102" s="106"/>
      <c r="Q102" s="106"/>
      <c r="R102" s="106"/>
      <c r="S102" s="106"/>
      <c r="T102" s="107"/>
      <c r="U102" s="105"/>
      <c r="V102" s="106"/>
      <c r="W102" s="106"/>
      <c r="X102" s="106"/>
      <c r="Y102" s="106"/>
      <c r="Z102" s="107"/>
    </row>
    <row r="103" spans="1:26" x14ac:dyDescent="0.2">
      <c r="A103" s="141" t="s">
        <v>349</v>
      </c>
      <c r="B103" s="142"/>
      <c r="C103" s="109"/>
      <c r="D103" s="110"/>
      <c r="E103" s="110"/>
      <c r="F103" s="110"/>
      <c r="G103" s="110"/>
      <c r="H103" s="110"/>
      <c r="I103" s="110"/>
      <c r="J103" s="110"/>
      <c r="K103" s="111"/>
      <c r="L103" s="109"/>
      <c r="M103" s="110"/>
      <c r="N103" s="110"/>
      <c r="O103" s="110"/>
      <c r="P103" s="110"/>
      <c r="Q103" s="110"/>
      <c r="R103" s="110"/>
      <c r="S103" s="110"/>
      <c r="T103" s="111"/>
      <c r="U103" s="109"/>
      <c r="V103" s="110"/>
      <c r="W103" s="110"/>
      <c r="X103" s="110"/>
      <c r="Y103" s="110"/>
      <c r="Z103" s="111"/>
    </row>
    <row r="104" spans="1:26" ht="15" customHeight="1" x14ac:dyDescent="0.2">
      <c r="A104" s="137" t="s">
        <v>350</v>
      </c>
      <c r="B104" s="138"/>
      <c r="C104" s="102"/>
      <c r="D104" s="103"/>
      <c r="E104" s="103"/>
      <c r="F104" s="103"/>
      <c r="G104" s="103"/>
      <c r="H104" s="103"/>
      <c r="I104" s="103"/>
      <c r="J104" s="103"/>
      <c r="K104" s="104"/>
      <c r="L104" s="102"/>
      <c r="M104" s="103"/>
      <c r="N104" s="103"/>
      <c r="O104" s="103"/>
      <c r="P104" s="103"/>
      <c r="Q104" s="103"/>
      <c r="R104" s="103"/>
      <c r="S104" s="103"/>
      <c r="T104" s="104"/>
      <c r="U104" s="102"/>
      <c r="V104" s="103"/>
      <c r="W104" s="103"/>
      <c r="X104" s="103"/>
      <c r="Y104" s="103"/>
      <c r="Z104" s="104"/>
    </row>
    <row r="105" spans="1:26" x14ac:dyDescent="0.2">
      <c r="A105" s="137" t="s">
        <v>351</v>
      </c>
      <c r="B105" s="138"/>
      <c r="C105" s="102"/>
      <c r="D105" s="103"/>
      <c r="E105" s="103"/>
      <c r="F105" s="103"/>
      <c r="G105" s="103"/>
      <c r="H105" s="103"/>
      <c r="I105" s="103"/>
      <c r="J105" s="103"/>
      <c r="K105" s="104"/>
      <c r="L105" s="102"/>
      <c r="M105" s="103"/>
      <c r="N105" s="103"/>
      <c r="O105" s="103"/>
      <c r="P105" s="103"/>
      <c r="Q105" s="103"/>
      <c r="R105" s="103"/>
      <c r="S105" s="103"/>
      <c r="T105" s="104"/>
      <c r="U105" s="102"/>
      <c r="V105" s="103"/>
      <c r="W105" s="103"/>
      <c r="X105" s="103"/>
      <c r="Y105" s="103"/>
      <c r="Z105" s="104"/>
    </row>
    <row r="106" spans="1:26" ht="15" customHeight="1" x14ac:dyDescent="0.2">
      <c r="A106" s="137" t="s">
        <v>352</v>
      </c>
      <c r="B106" s="138"/>
      <c r="C106" s="102"/>
      <c r="D106" s="103"/>
      <c r="E106" s="103"/>
      <c r="F106" s="103"/>
      <c r="G106" s="103"/>
      <c r="H106" s="103"/>
      <c r="I106" s="103"/>
      <c r="J106" s="103"/>
      <c r="K106" s="104"/>
      <c r="L106" s="102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4"/>
    </row>
    <row r="107" spans="1:26" x14ac:dyDescent="0.2">
      <c r="A107" s="137" t="s">
        <v>353</v>
      </c>
      <c r="B107" s="138"/>
      <c r="C107" s="102"/>
      <c r="D107" s="103"/>
      <c r="E107" s="103"/>
      <c r="F107" s="103"/>
      <c r="G107" s="103"/>
      <c r="H107" s="103"/>
      <c r="I107" s="103"/>
      <c r="J107" s="103"/>
      <c r="K107" s="104"/>
      <c r="L107" s="102"/>
      <c r="M107" s="103"/>
      <c r="N107" s="103"/>
      <c r="O107" s="103"/>
      <c r="P107" s="103"/>
      <c r="Q107" s="103"/>
      <c r="R107" s="103"/>
      <c r="S107" s="103"/>
      <c r="T107" s="104"/>
      <c r="U107" s="102"/>
      <c r="V107" s="103"/>
      <c r="W107" s="103"/>
      <c r="X107" s="103"/>
      <c r="Y107" s="103"/>
      <c r="Z107" s="104"/>
    </row>
    <row r="108" spans="1:26" ht="15" customHeight="1" x14ac:dyDescent="0.2">
      <c r="A108" s="137" t="s">
        <v>354</v>
      </c>
      <c r="B108" s="138"/>
      <c r="C108" s="102"/>
      <c r="D108" s="103"/>
      <c r="E108" s="103"/>
      <c r="F108" s="103"/>
      <c r="G108" s="103"/>
      <c r="H108" s="103"/>
      <c r="I108" s="103"/>
      <c r="J108" s="103"/>
      <c r="K108" s="104"/>
      <c r="L108" s="102"/>
      <c r="M108" s="103"/>
      <c r="N108" s="103"/>
      <c r="O108" s="103"/>
      <c r="P108" s="103"/>
      <c r="Q108" s="103"/>
      <c r="R108" s="103"/>
      <c r="S108" s="103"/>
      <c r="T108" s="104"/>
      <c r="U108" s="102"/>
      <c r="V108" s="103"/>
      <c r="W108" s="103"/>
      <c r="X108" s="103"/>
      <c r="Y108" s="103"/>
      <c r="Z108" s="104"/>
    </row>
    <row r="109" spans="1:26" x14ac:dyDescent="0.2">
      <c r="A109" s="137" t="s">
        <v>355</v>
      </c>
      <c r="B109" s="138"/>
      <c r="C109" s="102"/>
      <c r="D109" s="103"/>
      <c r="E109" s="103"/>
      <c r="F109" s="103"/>
      <c r="G109" s="103"/>
      <c r="H109" s="103"/>
      <c r="I109" s="103"/>
      <c r="J109" s="103"/>
      <c r="K109" s="104"/>
      <c r="L109" s="102"/>
      <c r="M109" s="103"/>
      <c r="N109" s="103"/>
      <c r="O109" s="103"/>
      <c r="P109" s="103"/>
      <c r="Q109" s="103"/>
      <c r="R109" s="103"/>
      <c r="S109" s="103"/>
      <c r="T109" s="104"/>
      <c r="U109" s="102"/>
      <c r="V109" s="103"/>
      <c r="W109" s="103"/>
      <c r="X109" s="103"/>
      <c r="Y109" s="103"/>
      <c r="Z109" s="104"/>
    </row>
    <row r="110" spans="1:26" x14ac:dyDescent="0.2">
      <c r="A110" s="137" t="s">
        <v>356</v>
      </c>
      <c r="B110" s="138"/>
      <c r="C110" s="102"/>
      <c r="D110" s="103"/>
      <c r="E110" s="103"/>
      <c r="F110" s="103"/>
      <c r="G110" s="103"/>
      <c r="H110" s="103"/>
      <c r="I110" s="103"/>
      <c r="J110" s="103"/>
      <c r="K110" s="104"/>
      <c r="L110" s="102"/>
      <c r="M110" s="103"/>
      <c r="N110" s="103"/>
      <c r="O110" s="103"/>
      <c r="P110" s="103"/>
      <c r="Q110" s="103"/>
      <c r="R110" s="103"/>
      <c r="S110" s="103"/>
      <c r="T110" s="104"/>
      <c r="U110" s="102"/>
      <c r="V110" s="103"/>
      <c r="W110" s="103"/>
      <c r="X110" s="103"/>
      <c r="Y110" s="103"/>
      <c r="Z110" s="104"/>
    </row>
    <row r="111" spans="1:26" x14ac:dyDescent="0.2">
      <c r="A111" s="137" t="s">
        <v>357</v>
      </c>
      <c r="B111" s="138"/>
      <c r="C111" s="102"/>
      <c r="D111" s="103"/>
      <c r="E111" s="103"/>
      <c r="F111" s="103"/>
      <c r="G111" s="103"/>
      <c r="H111" s="103"/>
      <c r="I111" s="103"/>
      <c r="J111" s="103"/>
      <c r="K111" s="104"/>
      <c r="L111" s="102"/>
      <c r="M111" s="103"/>
      <c r="N111" s="103"/>
      <c r="O111" s="103"/>
      <c r="P111" s="103"/>
      <c r="Q111" s="103"/>
      <c r="R111" s="103"/>
      <c r="S111" s="103"/>
      <c r="T111" s="104"/>
      <c r="U111" s="102"/>
      <c r="V111" s="103"/>
      <c r="W111" s="103"/>
      <c r="X111" s="103"/>
      <c r="Y111" s="103"/>
      <c r="Z111" s="104"/>
    </row>
    <row r="112" spans="1:26" ht="15" customHeight="1" x14ac:dyDescent="0.2">
      <c r="A112" s="137" t="s">
        <v>358</v>
      </c>
      <c r="B112" s="138"/>
      <c r="C112" s="102"/>
      <c r="D112" s="103"/>
      <c r="E112" s="103"/>
      <c r="F112" s="103"/>
      <c r="G112" s="103"/>
      <c r="H112" s="103"/>
      <c r="I112" s="103"/>
      <c r="J112" s="103"/>
      <c r="K112" s="104"/>
      <c r="L112" s="102"/>
      <c r="M112" s="103"/>
      <c r="N112" s="103"/>
      <c r="O112" s="103"/>
      <c r="P112" s="103"/>
      <c r="Q112" s="103"/>
      <c r="R112" s="103"/>
      <c r="S112" s="103"/>
      <c r="T112" s="104"/>
      <c r="U112" s="102"/>
      <c r="V112" s="103"/>
      <c r="W112" s="103"/>
      <c r="X112" s="103"/>
      <c r="Y112" s="103"/>
      <c r="Z112" s="104"/>
    </row>
    <row r="113" spans="1:26" ht="15" customHeight="1" thickBot="1" x14ac:dyDescent="0.25">
      <c r="A113" s="139" t="s">
        <v>359</v>
      </c>
      <c r="B113" s="140"/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6"/>
      <c r="N113" s="106"/>
      <c r="O113" s="106"/>
      <c r="P113" s="106"/>
      <c r="Q113" s="106"/>
      <c r="R113" s="106"/>
      <c r="S113" s="106"/>
      <c r="T113" s="107"/>
      <c r="U113" s="105"/>
      <c r="V113" s="106"/>
      <c r="W113" s="106"/>
      <c r="X113" s="106"/>
      <c r="Y113" s="106"/>
      <c r="Z113" s="107"/>
    </row>
    <row r="114" spans="1:26" x14ac:dyDescent="0.2">
      <c r="A114" s="141" t="s">
        <v>360</v>
      </c>
      <c r="B114" s="142"/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0"/>
      <c r="N114" s="110"/>
      <c r="O114" s="110"/>
      <c r="P114" s="110"/>
      <c r="Q114" s="110"/>
      <c r="R114" s="110"/>
      <c r="S114" s="110"/>
      <c r="T114" s="111"/>
      <c r="U114" s="109"/>
      <c r="V114" s="110"/>
      <c r="W114" s="110"/>
      <c r="X114" s="110"/>
      <c r="Y114" s="110"/>
      <c r="Z114" s="111"/>
    </row>
    <row r="115" spans="1:26" x14ac:dyDescent="0.2">
      <c r="A115" s="137" t="s">
        <v>361</v>
      </c>
      <c r="B115" s="138"/>
      <c r="C115" s="102"/>
      <c r="D115" s="103"/>
      <c r="E115" s="103"/>
      <c r="F115" s="103"/>
      <c r="G115" s="103"/>
      <c r="H115" s="103"/>
      <c r="I115" s="103"/>
      <c r="J115" s="103"/>
      <c r="K115" s="104"/>
      <c r="L115" s="102"/>
      <c r="M115" s="103"/>
      <c r="N115" s="103"/>
      <c r="O115" s="103"/>
      <c r="P115" s="103"/>
      <c r="Q115" s="103"/>
      <c r="R115" s="103"/>
      <c r="S115" s="103"/>
      <c r="T115" s="104"/>
      <c r="U115" s="102"/>
      <c r="V115" s="103"/>
      <c r="W115" s="103"/>
      <c r="X115" s="103"/>
      <c r="Y115" s="103"/>
      <c r="Z115" s="104"/>
    </row>
    <row r="116" spans="1:26" x14ac:dyDescent="0.2">
      <c r="A116" s="137" t="s">
        <v>362</v>
      </c>
      <c r="B116" s="138"/>
      <c r="C116" s="102"/>
      <c r="D116" s="103"/>
      <c r="E116" s="103"/>
      <c r="F116" s="103"/>
      <c r="G116" s="103"/>
      <c r="H116" s="103"/>
      <c r="I116" s="103"/>
      <c r="J116" s="103"/>
      <c r="K116" s="104"/>
      <c r="L116" s="102"/>
      <c r="M116" s="103"/>
      <c r="N116" s="103"/>
      <c r="O116" s="103"/>
      <c r="P116" s="103"/>
      <c r="Q116" s="103"/>
      <c r="R116" s="103"/>
      <c r="S116" s="103"/>
      <c r="T116" s="104"/>
      <c r="U116" s="102"/>
      <c r="V116" s="103"/>
      <c r="W116" s="103"/>
      <c r="X116" s="103"/>
      <c r="Y116" s="103"/>
      <c r="Z116" s="104"/>
    </row>
    <row r="117" spans="1:26" x14ac:dyDescent="0.2">
      <c r="A117" s="137" t="s">
        <v>363</v>
      </c>
      <c r="B117" s="138"/>
      <c r="C117" s="102"/>
      <c r="D117" s="103"/>
      <c r="E117" s="103"/>
      <c r="F117" s="103"/>
      <c r="G117" s="103"/>
      <c r="H117" s="103"/>
      <c r="I117" s="103"/>
      <c r="J117" s="103"/>
      <c r="K117" s="104"/>
      <c r="L117" s="102"/>
      <c r="M117" s="103"/>
      <c r="N117" s="103"/>
      <c r="O117" s="103"/>
      <c r="P117" s="103"/>
      <c r="Q117" s="103"/>
      <c r="R117" s="103"/>
      <c r="S117" s="103"/>
      <c r="T117" s="104"/>
      <c r="U117" s="102"/>
      <c r="V117" s="103"/>
      <c r="W117" s="103"/>
      <c r="X117" s="103"/>
      <c r="Y117" s="103"/>
      <c r="Z117" s="104"/>
    </row>
    <row r="118" spans="1:26" x14ac:dyDescent="0.2">
      <c r="A118" s="137" t="s">
        <v>364</v>
      </c>
      <c r="B118" s="138"/>
      <c r="C118" s="102"/>
      <c r="D118" s="103"/>
      <c r="E118" s="103"/>
      <c r="F118" s="103"/>
      <c r="G118" s="103"/>
      <c r="H118" s="103"/>
      <c r="I118" s="103"/>
      <c r="J118" s="103"/>
      <c r="K118" s="104"/>
      <c r="L118" s="102"/>
      <c r="M118" s="103"/>
      <c r="N118" s="103"/>
      <c r="O118" s="103"/>
      <c r="P118" s="103"/>
      <c r="Q118" s="103"/>
      <c r="R118" s="103"/>
      <c r="S118" s="103"/>
      <c r="T118" s="104"/>
      <c r="U118" s="102"/>
      <c r="V118" s="103"/>
      <c r="W118" s="103"/>
      <c r="X118" s="103"/>
      <c r="Y118" s="103"/>
      <c r="Z118" s="104"/>
    </row>
    <row r="119" spans="1:26" x14ac:dyDescent="0.2">
      <c r="A119" s="137" t="s">
        <v>365</v>
      </c>
      <c r="B119" s="138"/>
      <c r="C119" s="102"/>
      <c r="D119" s="103"/>
      <c r="E119" s="103"/>
      <c r="F119" s="103"/>
      <c r="G119" s="103"/>
      <c r="H119" s="103"/>
      <c r="I119" s="103"/>
      <c r="J119" s="103"/>
      <c r="K119" s="104"/>
      <c r="L119" s="102"/>
      <c r="M119" s="103"/>
      <c r="N119" s="103"/>
      <c r="O119" s="103"/>
      <c r="P119" s="103"/>
      <c r="Q119" s="103"/>
      <c r="R119" s="103"/>
      <c r="S119" s="103"/>
      <c r="T119" s="104"/>
      <c r="U119" s="102"/>
      <c r="V119" s="103"/>
      <c r="W119" s="103"/>
      <c r="X119" s="103"/>
      <c r="Y119" s="103"/>
      <c r="Z119" s="104"/>
    </row>
    <row r="120" spans="1:26" ht="15" customHeight="1" x14ac:dyDescent="0.2">
      <c r="A120" s="137" t="s">
        <v>366</v>
      </c>
      <c r="B120" s="138"/>
      <c r="C120" s="102"/>
      <c r="D120" s="103"/>
      <c r="E120" s="103"/>
      <c r="F120" s="103"/>
      <c r="G120" s="103"/>
      <c r="H120" s="103"/>
      <c r="I120" s="103"/>
      <c r="J120" s="103"/>
      <c r="K120" s="104"/>
      <c r="L120" s="102"/>
      <c r="M120" s="103"/>
      <c r="N120" s="103"/>
      <c r="O120" s="103"/>
      <c r="P120" s="103"/>
      <c r="Q120" s="103"/>
      <c r="R120" s="103"/>
      <c r="S120" s="103"/>
      <c r="T120" s="104"/>
      <c r="U120" s="102"/>
      <c r="V120" s="103"/>
      <c r="W120" s="103"/>
      <c r="X120" s="103"/>
      <c r="Y120" s="103"/>
      <c r="Z120" s="104"/>
    </row>
    <row r="121" spans="1:26" ht="15" customHeight="1" x14ac:dyDescent="0.2">
      <c r="A121" s="137" t="s">
        <v>367</v>
      </c>
      <c r="B121" s="138"/>
      <c r="C121" s="102"/>
      <c r="D121" s="103"/>
      <c r="E121" s="103"/>
      <c r="F121" s="103"/>
      <c r="G121" s="103"/>
      <c r="H121" s="103"/>
      <c r="I121" s="103"/>
      <c r="J121" s="103"/>
      <c r="K121" s="104"/>
      <c r="L121" s="102"/>
      <c r="M121" s="103"/>
      <c r="N121" s="103"/>
      <c r="O121" s="103"/>
      <c r="P121" s="103"/>
      <c r="Q121" s="103"/>
      <c r="R121" s="103"/>
      <c r="S121" s="103"/>
      <c r="T121" s="104"/>
      <c r="U121" s="102"/>
      <c r="V121" s="103"/>
      <c r="W121" s="103"/>
      <c r="X121" s="103"/>
      <c r="Y121" s="103"/>
      <c r="Z121" s="104"/>
    </row>
    <row r="122" spans="1:26" x14ac:dyDescent="0.2">
      <c r="A122" s="137" t="s">
        <v>368</v>
      </c>
      <c r="B122" s="138"/>
      <c r="C122" s="102"/>
      <c r="D122" s="103"/>
      <c r="E122" s="103"/>
      <c r="F122" s="103"/>
      <c r="G122" s="103"/>
      <c r="H122" s="103"/>
      <c r="I122" s="103"/>
      <c r="J122" s="103"/>
      <c r="K122" s="104"/>
      <c r="L122" s="102"/>
      <c r="M122" s="103"/>
      <c r="N122" s="103"/>
      <c r="O122" s="103"/>
      <c r="P122" s="103"/>
      <c r="Q122" s="103"/>
      <c r="R122" s="103"/>
      <c r="S122" s="103"/>
      <c r="T122" s="104"/>
      <c r="U122" s="102"/>
      <c r="V122" s="103"/>
      <c r="W122" s="103"/>
      <c r="X122" s="103"/>
      <c r="Y122" s="103"/>
      <c r="Z122" s="104"/>
    </row>
    <row r="123" spans="1:26" ht="15" customHeight="1" x14ac:dyDescent="0.2">
      <c r="A123" s="137" t="s">
        <v>369</v>
      </c>
      <c r="B123" s="138"/>
      <c r="C123" s="102"/>
      <c r="D123" s="103"/>
      <c r="E123" s="103"/>
      <c r="F123" s="103"/>
      <c r="G123" s="103"/>
      <c r="H123" s="103"/>
      <c r="I123" s="103"/>
      <c r="J123" s="103"/>
      <c r="K123" s="104"/>
      <c r="L123" s="102"/>
      <c r="M123" s="103"/>
      <c r="N123" s="103"/>
      <c r="O123" s="103"/>
      <c r="P123" s="103"/>
      <c r="Q123" s="103"/>
      <c r="R123" s="103"/>
      <c r="S123" s="103"/>
      <c r="T123" s="104"/>
      <c r="U123" s="102"/>
      <c r="V123" s="103"/>
      <c r="W123" s="103"/>
      <c r="X123" s="103"/>
      <c r="Y123" s="103"/>
      <c r="Z123" s="104"/>
    </row>
    <row r="124" spans="1:26" ht="16" thickBot="1" x14ac:dyDescent="0.25">
      <c r="A124" s="139" t="s">
        <v>370</v>
      </c>
      <c r="B124" s="140"/>
      <c r="C124" s="105"/>
      <c r="D124" s="106"/>
      <c r="E124" s="106"/>
      <c r="F124" s="106"/>
      <c r="G124" s="106"/>
      <c r="H124" s="106"/>
      <c r="I124" s="106"/>
      <c r="J124" s="106"/>
      <c r="K124" s="107"/>
      <c r="L124" s="105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7"/>
    </row>
    <row r="125" spans="1:26" x14ac:dyDescent="0.2">
      <c r="A125" s="141" t="s">
        <v>371</v>
      </c>
      <c r="B125" s="142"/>
      <c r="C125" s="109"/>
      <c r="D125" s="110"/>
      <c r="E125" s="110"/>
      <c r="F125" s="110"/>
      <c r="G125" s="110"/>
      <c r="H125" s="110"/>
      <c r="I125" s="110"/>
      <c r="J125" s="110"/>
      <c r="K125" s="111"/>
      <c r="L125" s="109"/>
      <c r="M125" s="110"/>
      <c r="N125" s="110"/>
      <c r="O125" s="110"/>
      <c r="P125" s="110"/>
      <c r="Q125" s="110"/>
      <c r="R125" s="110"/>
      <c r="S125" s="110"/>
      <c r="T125" s="111"/>
      <c r="U125" s="109"/>
      <c r="V125" s="110"/>
      <c r="W125" s="110"/>
      <c r="X125" s="110"/>
      <c r="Y125" s="110"/>
      <c r="Z125" s="111"/>
    </row>
    <row r="126" spans="1:26" x14ac:dyDescent="0.2">
      <c r="A126" s="137" t="s">
        <v>372</v>
      </c>
      <c r="B126" s="138"/>
      <c r="C126" s="102"/>
      <c r="D126" s="103"/>
      <c r="E126" s="103"/>
      <c r="F126" s="103"/>
      <c r="G126" s="103"/>
      <c r="H126" s="103"/>
      <c r="I126" s="103"/>
      <c r="J126" s="103"/>
      <c r="K126" s="104"/>
      <c r="L126" s="102"/>
      <c r="M126" s="103"/>
      <c r="N126" s="103"/>
      <c r="O126" s="103"/>
      <c r="P126" s="103"/>
      <c r="Q126" s="103"/>
      <c r="R126" s="103"/>
      <c r="S126" s="103"/>
      <c r="T126" s="104"/>
      <c r="U126" s="102"/>
      <c r="V126" s="103"/>
      <c r="W126" s="103"/>
      <c r="X126" s="103"/>
      <c r="Y126" s="103"/>
      <c r="Z126" s="104"/>
    </row>
    <row r="127" spans="1:26" x14ac:dyDescent="0.2">
      <c r="A127" s="137" t="s">
        <v>373</v>
      </c>
      <c r="B127" s="138"/>
      <c r="C127" s="102"/>
      <c r="D127" s="103"/>
      <c r="E127" s="103"/>
      <c r="F127" s="103"/>
      <c r="G127" s="103"/>
      <c r="H127" s="103"/>
      <c r="I127" s="103"/>
      <c r="J127" s="103"/>
      <c r="K127" s="104"/>
      <c r="L127" s="102"/>
      <c r="M127" s="103"/>
      <c r="N127" s="103"/>
      <c r="O127" s="103"/>
      <c r="P127" s="103"/>
      <c r="Q127" s="103"/>
      <c r="R127" s="103"/>
      <c r="S127" s="103"/>
      <c r="T127" s="104"/>
      <c r="U127" s="102"/>
      <c r="V127" s="103"/>
      <c r="W127" s="103"/>
      <c r="X127" s="103"/>
      <c r="Y127" s="103"/>
      <c r="Z127" s="104"/>
    </row>
    <row r="128" spans="1:26" x14ac:dyDescent="0.2">
      <c r="A128" s="137" t="s">
        <v>374</v>
      </c>
      <c r="B128" s="138"/>
      <c r="C128" s="102"/>
      <c r="D128" s="103"/>
      <c r="E128" s="103"/>
      <c r="F128" s="103"/>
      <c r="G128" s="103"/>
      <c r="H128" s="103"/>
      <c r="I128" s="103"/>
      <c r="J128" s="103"/>
      <c r="K128" s="104"/>
      <c r="L128" s="102"/>
      <c r="M128" s="103"/>
      <c r="N128" s="103"/>
      <c r="O128" s="103"/>
      <c r="P128" s="103"/>
      <c r="Q128" s="103"/>
      <c r="R128" s="103"/>
      <c r="S128" s="103"/>
      <c r="T128" s="104"/>
      <c r="U128" s="102"/>
      <c r="V128" s="103"/>
      <c r="W128" s="103"/>
      <c r="X128" s="103"/>
      <c r="Y128" s="103"/>
      <c r="Z128" s="104"/>
    </row>
    <row r="129" spans="1:26" ht="15" customHeight="1" x14ac:dyDescent="0.2">
      <c r="A129" s="137" t="s">
        <v>375</v>
      </c>
      <c r="B129" s="138"/>
      <c r="C129" s="102"/>
      <c r="D129" s="103"/>
      <c r="E129" s="103"/>
      <c r="F129" s="103"/>
      <c r="G129" s="103"/>
      <c r="H129" s="103"/>
      <c r="I129" s="103"/>
      <c r="J129" s="103"/>
      <c r="K129" s="104"/>
      <c r="L129" s="102"/>
      <c r="M129" s="103"/>
      <c r="N129" s="103"/>
      <c r="O129" s="103"/>
      <c r="P129" s="103"/>
      <c r="Q129" s="103"/>
      <c r="R129" s="103"/>
      <c r="S129" s="103"/>
      <c r="T129" s="104"/>
      <c r="U129" s="102"/>
      <c r="V129" s="103"/>
      <c r="W129" s="103"/>
      <c r="X129" s="103"/>
      <c r="Y129" s="103"/>
      <c r="Z129" s="104"/>
    </row>
    <row r="130" spans="1:26" x14ac:dyDescent="0.2">
      <c r="A130" s="137" t="s">
        <v>376</v>
      </c>
      <c r="B130" s="138"/>
      <c r="C130" s="102"/>
      <c r="D130" s="103"/>
      <c r="E130" s="103"/>
      <c r="F130" s="103"/>
      <c r="G130" s="103"/>
      <c r="H130" s="103"/>
      <c r="I130" s="103"/>
      <c r="J130" s="103"/>
      <c r="K130" s="104"/>
      <c r="L130" s="102"/>
      <c r="M130" s="103"/>
      <c r="N130" s="103"/>
      <c r="O130" s="103"/>
      <c r="P130" s="103"/>
      <c r="Q130" s="103"/>
      <c r="R130" s="103"/>
      <c r="S130" s="103"/>
      <c r="T130" s="104"/>
      <c r="U130" s="102"/>
      <c r="V130" s="103"/>
      <c r="W130" s="103"/>
      <c r="X130" s="103"/>
      <c r="Y130" s="103"/>
      <c r="Z130" s="104"/>
    </row>
    <row r="131" spans="1:26" x14ac:dyDescent="0.2">
      <c r="A131" s="137" t="s">
        <v>377</v>
      </c>
      <c r="B131" s="138"/>
      <c r="C131" s="102"/>
      <c r="D131" s="103"/>
      <c r="E131" s="103"/>
      <c r="F131" s="103"/>
      <c r="G131" s="103"/>
      <c r="H131" s="103"/>
      <c r="I131" s="103"/>
      <c r="J131" s="103"/>
      <c r="K131" s="104"/>
      <c r="L131" s="102"/>
      <c r="M131" s="103"/>
      <c r="N131" s="103"/>
      <c r="O131" s="103"/>
      <c r="P131" s="103"/>
      <c r="Q131" s="103"/>
      <c r="R131" s="103"/>
      <c r="S131" s="103"/>
      <c r="T131" s="104"/>
      <c r="U131" s="102"/>
      <c r="V131" s="103"/>
      <c r="W131" s="103"/>
      <c r="X131" s="103"/>
      <c r="Y131" s="103"/>
      <c r="Z131" s="104"/>
    </row>
    <row r="132" spans="1:26" ht="15" customHeight="1" x14ac:dyDescent="0.2">
      <c r="A132" s="137" t="s">
        <v>378</v>
      </c>
      <c r="B132" s="138"/>
      <c r="C132" s="102"/>
      <c r="D132" s="103"/>
      <c r="E132" s="103"/>
      <c r="F132" s="103"/>
      <c r="G132" s="103"/>
      <c r="H132" s="103"/>
      <c r="I132" s="103"/>
      <c r="J132" s="103"/>
      <c r="K132" s="104"/>
      <c r="L132" s="102"/>
      <c r="M132" s="103"/>
      <c r="N132" s="103"/>
      <c r="O132" s="103"/>
      <c r="P132" s="103"/>
      <c r="Q132" s="103"/>
      <c r="R132" s="103"/>
      <c r="S132" s="103"/>
      <c r="T132" s="104"/>
      <c r="U132" s="102"/>
      <c r="V132" s="103"/>
      <c r="W132" s="103"/>
      <c r="X132" s="103"/>
      <c r="Y132" s="103"/>
      <c r="Z132" s="104"/>
    </row>
    <row r="133" spans="1:26" ht="15" customHeight="1" x14ac:dyDescent="0.2">
      <c r="A133" s="137" t="s">
        <v>379</v>
      </c>
      <c r="B133" s="138"/>
      <c r="C133" s="102"/>
      <c r="D133" s="103"/>
      <c r="E133" s="103"/>
      <c r="F133" s="103"/>
      <c r="G133" s="103"/>
      <c r="H133" s="103"/>
      <c r="I133" s="103"/>
      <c r="J133" s="103"/>
      <c r="K133" s="104"/>
      <c r="L133" s="102"/>
      <c r="M133" s="103"/>
      <c r="N133" s="103"/>
      <c r="O133" s="103"/>
      <c r="P133" s="103"/>
      <c r="Q133" s="103"/>
      <c r="R133" s="103"/>
      <c r="S133" s="103"/>
      <c r="T133" s="104"/>
      <c r="U133" s="102"/>
      <c r="V133" s="103"/>
      <c r="W133" s="103"/>
      <c r="X133" s="103"/>
      <c r="Y133" s="103"/>
      <c r="Z133" s="104"/>
    </row>
    <row r="134" spans="1:26" x14ac:dyDescent="0.2">
      <c r="A134" s="137" t="s">
        <v>380</v>
      </c>
      <c r="B134" s="138"/>
      <c r="C134" s="102"/>
      <c r="D134" s="103"/>
      <c r="E134" s="103"/>
      <c r="F134" s="103"/>
      <c r="G134" s="103"/>
      <c r="H134" s="103"/>
      <c r="I134" s="103"/>
      <c r="J134" s="103"/>
      <c r="K134" s="104"/>
      <c r="L134" s="102"/>
      <c r="M134" s="103"/>
      <c r="N134" s="103"/>
      <c r="O134" s="103"/>
      <c r="P134" s="103"/>
      <c r="Q134" s="103"/>
      <c r="R134" s="103"/>
      <c r="S134" s="103"/>
      <c r="T134" s="104"/>
      <c r="U134" s="102"/>
      <c r="V134" s="103"/>
      <c r="W134" s="103"/>
      <c r="X134" s="103"/>
      <c r="Y134" s="103"/>
      <c r="Z134" s="104"/>
    </row>
    <row r="135" spans="1:26" ht="16" thickBot="1" x14ac:dyDescent="0.25">
      <c r="A135" s="139" t="s">
        <v>381</v>
      </c>
      <c r="B135" s="140"/>
      <c r="C135" s="105"/>
      <c r="D135" s="106"/>
      <c r="E135" s="106"/>
      <c r="F135" s="106"/>
      <c r="G135" s="106"/>
      <c r="H135" s="106"/>
      <c r="I135" s="106"/>
      <c r="J135" s="106"/>
      <c r="K135" s="107"/>
      <c r="L135" s="105"/>
      <c r="M135" s="106"/>
      <c r="N135" s="106"/>
      <c r="O135" s="106"/>
      <c r="P135" s="106"/>
      <c r="Q135" s="106"/>
      <c r="R135" s="106"/>
      <c r="S135" s="106"/>
      <c r="T135" s="107"/>
      <c r="U135" s="105"/>
      <c r="V135" s="106"/>
      <c r="W135" s="106"/>
      <c r="X135" s="106"/>
      <c r="Y135" s="106"/>
      <c r="Z135" s="107"/>
    </row>
    <row r="136" spans="1:26" x14ac:dyDescent="0.2">
      <c r="A136" s="141" t="s">
        <v>382</v>
      </c>
      <c r="B136" s="142"/>
      <c r="C136" s="109"/>
      <c r="D136" s="110"/>
      <c r="E136" s="110"/>
      <c r="F136" s="110"/>
      <c r="G136" s="110"/>
      <c r="H136" s="110"/>
      <c r="I136" s="110"/>
      <c r="J136" s="110"/>
      <c r="K136" s="111"/>
      <c r="L136" s="109"/>
      <c r="M136" s="110"/>
      <c r="N136" s="110"/>
      <c r="O136" s="110"/>
      <c r="P136" s="110"/>
      <c r="Q136" s="110"/>
      <c r="R136" s="110"/>
      <c r="S136" s="110"/>
      <c r="T136" s="111"/>
      <c r="U136" s="109"/>
      <c r="V136" s="110"/>
      <c r="W136" s="110"/>
      <c r="X136" s="110"/>
      <c r="Y136" s="110"/>
      <c r="Z136" s="111"/>
    </row>
    <row r="137" spans="1:26" ht="15" customHeight="1" x14ac:dyDescent="0.2">
      <c r="A137" s="137" t="s">
        <v>383</v>
      </c>
      <c r="B137" s="138"/>
      <c r="C137" s="102"/>
      <c r="D137" s="103"/>
      <c r="E137" s="103"/>
      <c r="F137" s="103"/>
      <c r="G137" s="103"/>
      <c r="H137" s="103"/>
      <c r="I137" s="103"/>
      <c r="J137" s="103"/>
      <c r="K137" s="104"/>
      <c r="L137" s="102"/>
      <c r="M137" s="103"/>
      <c r="N137" s="103"/>
      <c r="O137" s="103"/>
      <c r="P137" s="103"/>
      <c r="Q137" s="103"/>
      <c r="R137" s="103"/>
      <c r="S137" s="103"/>
      <c r="T137" s="104"/>
      <c r="U137" s="102"/>
      <c r="V137" s="103"/>
      <c r="W137" s="103"/>
      <c r="X137" s="103"/>
      <c r="Y137" s="103"/>
      <c r="Z137" s="104"/>
    </row>
    <row r="138" spans="1:26" x14ac:dyDescent="0.2">
      <c r="A138" s="137" t="s">
        <v>384</v>
      </c>
      <c r="B138" s="138"/>
      <c r="C138" s="102"/>
      <c r="D138" s="103"/>
      <c r="E138" s="103"/>
      <c r="F138" s="103"/>
      <c r="G138" s="103"/>
      <c r="H138" s="103"/>
      <c r="I138" s="103"/>
      <c r="J138" s="103"/>
      <c r="K138" s="104"/>
      <c r="L138" s="102"/>
      <c r="M138" s="103"/>
      <c r="N138" s="103"/>
      <c r="O138" s="103"/>
      <c r="P138" s="103"/>
      <c r="Q138" s="103"/>
      <c r="R138" s="103"/>
      <c r="S138" s="103"/>
      <c r="T138" s="104"/>
      <c r="U138" s="102"/>
      <c r="V138" s="103"/>
      <c r="W138" s="103"/>
      <c r="X138" s="103"/>
      <c r="Y138" s="103"/>
      <c r="Z138" s="104"/>
    </row>
    <row r="139" spans="1:26" x14ac:dyDescent="0.2">
      <c r="A139" s="137" t="s">
        <v>385</v>
      </c>
      <c r="B139" s="138"/>
      <c r="C139" s="102"/>
      <c r="D139" s="103"/>
      <c r="E139" s="103"/>
      <c r="F139" s="103"/>
      <c r="G139" s="103"/>
      <c r="H139" s="103"/>
      <c r="I139" s="103"/>
      <c r="J139" s="103"/>
      <c r="K139" s="104"/>
      <c r="L139" s="102"/>
      <c r="M139" s="103"/>
      <c r="N139" s="103"/>
      <c r="O139" s="103"/>
      <c r="P139" s="103"/>
      <c r="Q139" s="103"/>
      <c r="R139" s="103"/>
      <c r="S139" s="103"/>
      <c r="T139" s="104"/>
      <c r="U139" s="102"/>
      <c r="V139" s="103"/>
      <c r="W139" s="103"/>
      <c r="X139" s="103"/>
      <c r="Y139" s="103"/>
      <c r="Z139" s="104"/>
    </row>
    <row r="140" spans="1:26" ht="15" customHeight="1" x14ac:dyDescent="0.2">
      <c r="A140" s="137" t="s">
        <v>386</v>
      </c>
      <c r="B140" s="138"/>
      <c r="C140" s="102"/>
      <c r="D140" s="103"/>
      <c r="E140" s="103"/>
      <c r="F140" s="103"/>
      <c r="G140" s="103"/>
      <c r="H140" s="103"/>
      <c r="I140" s="103"/>
      <c r="J140" s="103"/>
      <c r="K140" s="104"/>
      <c r="L140" s="102"/>
      <c r="M140" s="103"/>
      <c r="N140" s="103"/>
      <c r="O140" s="103"/>
      <c r="P140" s="103"/>
      <c r="Q140" s="103"/>
      <c r="R140" s="103"/>
      <c r="S140" s="103"/>
      <c r="T140" s="104"/>
      <c r="U140" s="102"/>
      <c r="V140" s="103"/>
      <c r="W140" s="103"/>
      <c r="X140" s="103"/>
      <c r="Y140" s="103"/>
      <c r="Z140" s="104"/>
    </row>
    <row r="141" spans="1:26" ht="15" customHeight="1" x14ac:dyDescent="0.2">
      <c r="A141" s="137" t="s">
        <v>387</v>
      </c>
      <c r="B141" s="138"/>
      <c r="C141" s="102"/>
      <c r="D141" s="103"/>
      <c r="E141" s="103"/>
      <c r="F141" s="103"/>
      <c r="G141" s="103"/>
      <c r="H141" s="103"/>
      <c r="I141" s="103"/>
      <c r="J141" s="103"/>
      <c r="K141" s="104"/>
      <c r="L141" s="102"/>
      <c r="M141" s="103"/>
      <c r="N141" s="103"/>
      <c r="O141" s="103"/>
      <c r="P141" s="103"/>
      <c r="Q141" s="103"/>
      <c r="R141" s="103"/>
      <c r="S141" s="103"/>
      <c r="T141" s="104"/>
      <c r="U141" s="102"/>
      <c r="V141" s="103"/>
      <c r="W141" s="103"/>
      <c r="X141" s="103"/>
      <c r="Y141" s="103"/>
      <c r="Z141" s="104"/>
    </row>
    <row r="142" spans="1:26" ht="15" customHeight="1" x14ac:dyDescent="0.2">
      <c r="A142" s="137" t="s">
        <v>388</v>
      </c>
      <c r="B142" s="138"/>
      <c r="C142" s="102"/>
      <c r="D142" s="103"/>
      <c r="E142" s="103"/>
      <c r="F142" s="103"/>
      <c r="G142" s="103"/>
      <c r="H142" s="103"/>
      <c r="I142" s="103"/>
      <c r="J142" s="103"/>
      <c r="K142" s="104"/>
      <c r="L142" s="102"/>
      <c r="M142" s="103"/>
      <c r="N142" s="103"/>
      <c r="O142" s="103"/>
      <c r="P142" s="103"/>
      <c r="Q142" s="103"/>
      <c r="R142" s="103"/>
      <c r="S142" s="103"/>
      <c r="T142" s="104"/>
      <c r="U142" s="102"/>
      <c r="V142" s="103"/>
      <c r="W142" s="103"/>
      <c r="X142" s="103"/>
      <c r="Y142" s="103"/>
      <c r="Z142" s="104"/>
    </row>
    <row r="143" spans="1:26" ht="15" customHeight="1" x14ac:dyDescent="0.2">
      <c r="A143" s="137" t="s">
        <v>389</v>
      </c>
      <c r="B143" s="138"/>
      <c r="C143" s="102"/>
      <c r="D143" s="103"/>
      <c r="E143" s="103"/>
      <c r="F143" s="103"/>
      <c r="G143" s="103"/>
      <c r="H143" s="103"/>
      <c r="I143" s="103"/>
      <c r="J143" s="103"/>
      <c r="K143" s="104"/>
      <c r="L143" s="102"/>
      <c r="M143" s="103"/>
      <c r="N143" s="103"/>
      <c r="O143" s="103"/>
      <c r="P143" s="103"/>
      <c r="Q143" s="103"/>
      <c r="R143" s="103"/>
      <c r="S143" s="103"/>
      <c r="T143" s="104"/>
      <c r="U143" s="102"/>
      <c r="V143" s="103"/>
      <c r="W143" s="103"/>
      <c r="X143" s="103"/>
      <c r="Y143" s="103"/>
      <c r="Z143" s="104"/>
    </row>
    <row r="144" spans="1:26" x14ac:dyDescent="0.2">
      <c r="A144" s="137" t="s">
        <v>390</v>
      </c>
      <c r="B144" s="138"/>
      <c r="C144" s="102"/>
      <c r="D144" s="103"/>
      <c r="E144" s="103"/>
      <c r="F144" s="103"/>
      <c r="G144" s="103"/>
      <c r="H144" s="103"/>
      <c r="I144" s="103"/>
      <c r="J144" s="103"/>
      <c r="K144" s="104"/>
      <c r="L144" s="102"/>
      <c r="M144" s="103"/>
      <c r="N144" s="103"/>
      <c r="O144" s="103"/>
      <c r="P144" s="103"/>
      <c r="Q144" s="103"/>
      <c r="R144" s="103"/>
      <c r="S144" s="103"/>
      <c r="T144" s="104"/>
      <c r="U144" s="102"/>
      <c r="V144" s="103"/>
      <c r="W144" s="103"/>
      <c r="X144" s="103"/>
      <c r="Y144" s="103"/>
      <c r="Z144" s="104"/>
    </row>
    <row r="145" spans="1:26" x14ac:dyDescent="0.2">
      <c r="A145" s="137" t="s">
        <v>391</v>
      </c>
      <c r="B145" s="138"/>
      <c r="C145" s="102"/>
      <c r="D145" s="103"/>
      <c r="E145" s="103"/>
      <c r="F145" s="103"/>
      <c r="G145" s="103"/>
      <c r="H145" s="103"/>
      <c r="I145" s="103"/>
      <c r="J145" s="103"/>
      <c r="K145" s="104"/>
      <c r="L145" s="102"/>
      <c r="M145" s="103"/>
      <c r="N145" s="103"/>
      <c r="O145" s="103"/>
      <c r="P145" s="103"/>
      <c r="Q145" s="103"/>
      <c r="R145" s="103"/>
      <c r="S145" s="103"/>
      <c r="T145" s="104"/>
      <c r="U145" s="102"/>
      <c r="V145" s="103"/>
      <c r="W145" s="103"/>
      <c r="X145" s="103"/>
      <c r="Y145" s="103"/>
      <c r="Z145" s="104"/>
    </row>
    <row r="146" spans="1:26" ht="16" thickBot="1" x14ac:dyDescent="0.25">
      <c r="A146" s="139" t="s">
        <v>392</v>
      </c>
      <c r="B146" s="140"/>
      <c r="C146" s="105"/>
      <c r="D146" s="106"/>
      <c r="E146" s="106"/>
      <c r="F146" s="106"/>
      <c r="G146" s="106"/>
      <c r="H146" s="106"/>
      <c r="I146" s="106"/>
      <c r="J146" s="106"/>
      <c r="K146" s="107"/>
      <c r="L146" s="105"/>
      <c r="M146" s="106"/>
      <c r="N146" s="106"/>
      <c r="O146" s="106"/>
      <c r="P146" s="106"/>
      <c r="Q146" s="106"/>
      <c r="R146" s="106"/>
      <c r="S146" s="106"/>
      <c r="T146" s="107"/>
      <c r="U146" s="105"/>
      <c r="V146" s="106"/>
      <c r="W146" s="106"/>
      <c r="X146" s="106"/>
      <c r="Y146" s="106"/>
      <c r="Z146" s="107"/>
    </row>
    <row r="147" spans="1:26" x14ac:dyDescent="0.2">
      <c r="A147" s="141" t="s">
        <v>393</v>
      </c>
      <c r="B147" s="142"/>
      <c r="C147" s="109"/>
      <c r="D147" s="110"/>
      <c r="E147" s="110"/>
      <c r="F147" s="110"/>
      <c r="G147" s="110"/>
      <c r="H147" s="110"/>
      <c r="I147" s="110"/>
      <c r="J147" s="110"/>
      <c r="K147" s="111"/>
      <c r="L147" s="109"/>
      <c r="M147" s="110"/>
      <c r="N147" s="110"/>
      <c r="O147" s="110"/>
      <c r="P147" s="110"/>
      <c r="Q147" s="110"/>
      <c r="R147" s="110"/>
      <c r="S147" s="110"/>
      <c r="T147" s="111"/>
      <c r="U147" s="109"/>
      <c r="V147" s="110"/>
      <c r="W147" s="110"/>
      <c r="X147" s="110"/>
      <c r="Y147" s="110"/>
      <c r="Z147" s="111"/>
    </row>
    <row r="148" spans="1:26" x14ac:dyDescent="0.2">
      <c r="A148" s="137" t="s">
        <v>394</v>
      </c>
      <c r="B148" s="138"/>
      <c r="C148" s="102"/>
      <c r="D148" s="103"/>
      <c r="E148" s="103"/>
      <c r="F148" s="103"/>
      <c r="G148" s="103"/>
      <c r="H148" s="103"/>
      <c r="I148" s="103"/>
      <c r="J148" s="103"/>
      <c r="K148" s="104"/>
      <c r="L148" s="102"/>
      <c r="M148" s="103"/>
      <c r="N148" s="103"/>
      <c r="O148" s="103"/>
      <c r="P148" s="103"/>
      <c r="Q148" s="103"/>
      <c r="R148" s="103"/>
      <c r="S148" s="103"/>
      <c r="T148" s="104"/>
      <c r="U148" s="102"/>
      <c r="V148" s="103"/>
      <c r="W148" s="103"/>
      <c r="X148" s="103"/>
      <c r="Y148" s="103"/>
      <c r="Z148" s="104"/>
    </row>
    <row r="149" spans="1:26" x14ac:dyDescent="0.2">
      <c r="A149" s="137" t="s">
        <v>395</v>
      </c>
      <c r="B149" s="138"/>
      <c r="C149" s="102"/>
      <c r="D149" s="103"/>
      <c r="E149" s="103"/>
      <c r="F149" s="103"/>
      <c r="G149" s="103"/>
      <c r="H149" s="103"/>
      <c r="I149" s="103"/>
      <c r="J149" s="103"/>
      <c r="K149" s="104"/>
      <c r="L149" s="102"/>
      <c r="M149" s="103"/>
      <c r="N149" s="103"/>
      <c r="O149" s="103"/>
      <c r="P149" s="103"/>
      <c r="Q149" s="103"/>
      <c r="R149" s="103"/>
      <c r="S149" s="103"/>
      <c r="T149" s="104"/>
      <c r="U149" s="102"/>
      <c r="V149" s="103"/>
      <c r="W149" s="103"/>
      <c r="X149" s="103"/>
      <c r="Y149" s="103"/>
      <c r="Z149" s="104"/>
    </row>
    <row r="150" spans="1:26" x14ac:dyDescent="0.2">
      <c r="A150" s="137" t="s">
        <v>396</v>
      </c>
      <c r="B150" s="138"/>
      <c r="C150" s="102"/>
      <c r="D150" s="103"/>
      <c r="E150" s="103"/>
      <c r="F150" s="103"/>
      <c r="G150" s="103"/>
      <c r="H150" s="103"/>
      <c r="I150" s="103"/>
      <c r="J150" s="103"/>
      <c r="K150" s="104"/>
      <c r="L150" s="102"/>
      <c r="M150" s="103"/>
      <c r="N150" s="103"/>
      <c r="O150" s="103"/>
      <c r="P150" s="103"/>
      <c r="Q150" s="103"/>
      <c r="R150" s="103"/>
      <c r="S150" s="103"/>
      <c r="T150" s="104"/>
      <c r="U150" s="102"/>
      <c r="V150" s="103"/>
      <c r="W150" s="103"/>
      <c r="X150" s="103"/>
      <c r="Y150" s="103"/>
      <c r="Z150" s="104"/>
    </row>
    <row r="151" spans="1:26" x14ac:dyDescent="0.2">
      <c r="A151" s="137" t="s">
        <v>397</v>
      </c>
      <c r="B151" s="138"/>
      <c r="C151" s="102"/>
      <c r="D151" s="103"/>
      <c r="E151" s="103"/>
      <c r="F151" s="103"/>
      <c r="G151" s="103"/>
      <c r="H151" s="103"/>
      <c r="I151" s="103"/>
      <c r="J151" s="103"/>
      <c r="K151" s="104"/>
      <c r="L151" s="102"/>
      <c r="M151" s="103"/>
      <c r="N151" s="103"/>
      <c r="O151" s="103"/>
      <c r="P151" s="103"/>
      <c r="Q151" s="103"/>
      <c r="R151" s="103"/>
      <c r="S151" s="103"/>
      <c r="T151" s="104"/>
      <c r="U151" s="102"/>
      <c r="V151" s="103"/>
      <c r="W151" s="103"/>
      <c r="X151" s="103"/>
      <c r="Y151" s="103"/>
      <c r="Z151" s="104"/>
    </row>
    <row r="152" spans="1:26" x14ac:dyDescent="0.2">
      <c r="A152" s="137" t="s">
        <v>398</v>
      </c>
      <c r="B152" s="138"/>
      <c r="C152" s="102"/>
      <c r="D152" s="103"/>
      <c r="E152" s="103"/>
      <c r="F152" s="103"/>
      <c r="G152" s="103"/>
      <c r="H152" s="103"/>
      <c r="I152" s="103"/>
      <c r="J152" s="103"/>
      <c r="K152" s="104"/>
      <c r="L152" s="102"/>
      <c r="M152" s="103"/>
      <c r="N152" s="103"/>
      <c r="O152" s="103"/>
      <c r="P152" s="103"/>
      <c r="Q152" s="103"/>
      <c r="R152" s="103"/>
      <c r="S152" s="103"/>
      <c r="T152" s="104"/>
      <c r="U152" s="102"/>
      <c r="V152" s="103"/>
      <c r="W152" s="103"/>
      <c r="X152" s="103"/>
      <c r="Y152" s="103"/>
      <c r="Z152" s="104"/>
    </row>
    <row r="153" spans="1:26" ht="15" customHeight="1" x14ac:dyDescent="0.2">
      <c r="A153" s="137" t="s">
        <v>399</v>
      </c>
      <c r="B153" s="138"/>
      <c r="C153" s="102"/>
      <c r="D153" s="103"/>
      <c r="E153" s="103"/>
      <c r="F153" s="103"/>
      <c r="G153" s="103"/>
      <c r="H153" s="103"/>
      <c r="I153" s="103"/>
      <c r="J153" s="103"/>
      <c r="K153" s="104"/>
      <c r="L153" s="102"/>
      <c r="M153" s="103"/>
      <c r="N153" s="103"/>
      <c r="O153" s="103"/>
      <c r="P153" s="103"/>
      <c r="Q153" s="103"/>
      <c r="R153" s="103"/>
      <c r="S153" s="103"/>
      <c r="T153" s="104"/>
      <c r="U153" s="102"/>
      <c r="V153" s="103"/>
      <c r="W153" s="103"/>
      <c r="X153" s="103"/>
      <c r="Y153" s="103"/>
      <c r="Z153" s="104"/>
    </row>
    <row r="154" spans="1:26" x14ac:dyDescent="0.2">
      <c r="A154" s="137" t="s">
        <v>400</v>
      </c>
      <c r="B154" s="138"/>
      <c r="C154" s="102"/>
      <c r="D154" s="103"/>
      <c r="E154" s="103"/>
      <c r="F154" s="103"/>
      <c r="G154" s="103"/>
      <c r="H154" s="103"/>
      <c r="I154" s="103"/>
      <c r="J154" s="103"/>
      <c r="K154" s="104"/>
      <c r="L154" s="102"/>
      <c r="M154" s="103"/>
      <c r="N154" s="103"/>
      <c r="O154" s="103"/>
      <c r="P154" s="103"/>
      <c r="Q154" s="103"/>
      <c r="R154" s="103"/>
      <c r="S154" s="103"/>
      <c r="T154" s="104"/>
      <c r="U154" s="102"/>
      <c r="V154" s="103"/>
      <c r="W154" s="103"/>
      <c r="X154" s="103"/>
      <c r="Y154" s="103"/>
      <c r="Z154" s="104"/>
    </row>
    <row r="155" spans="1:26" x14ac:dyDescent="0.2">
      <c r="A155" s="137" t="s">
        <v>401</v>
      </c>
      <c r="B155" s="138"/>
      <c r="C155" s="102"/>
      <c r="D155" s="103"/>
      <c r="E155" s="103"/>
      <c r="F155" s="103"/>
      <c r="G155" s="103"/>
      <c r="H155" s="103"/>
      <c r="I155" s="103"/>
      <c r="J155" s="103"/>
      <c r="K155" s="104"/>
      <c r="L155" s="102"/>
      <c r="M155" s="103"/>
      <c r="N155" s="103"/>
      <c r="O155" s="103"/>
      <c r="P155" s="103"/>
      <c r="Q155" s="103"/>
      <c r="R155" s="103"/>
      <c r="S155" s="103"/>
      <c r="T155" s="104"/>
      <c r="U155" s="102"/>
      <c r="V155" s="103"/>
      <c r="W155" s="103"/>
      <c r="X155" s="103"/>
      <c r="Y155" s="103"/>
      <c r="Z155" s="104"/>
    </row>
    <row r="156" spans="1:26" ht="15" customHeight="1" x14ac:dyDescent="0.2">
      <c r="A156" s="137" t="s">
        <v>402</v>
      </c>
      <c r="B156" s="138"/>
      <c r="C156" s="102"/>
      <c r="D156" s="103"/>
      <c r="E156" s="103"/>
      <c r="F156" s="103"/>
      <c r="G156" s="103"/>
      <c r="H156" s="103"/>
      <c r="I156" s="103"/>
      <c r="J156" s="103"/>
      <c r="K156" s="104"/>
      <c r="L156" s="102"/>
      <c r="M156" s="103"/>
      <c r="N156" s="103"/>
      <c r="O156" s="103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</row>
    <row r="157" spans="1:26" ht="15" customHeight="1" thickBot="1" x14ac:dyDescent="0.25">
      <c r="A157" s="139" t="s">
        <v>403</v>
      </c>
      <c r="B157" s="140"/>
      <c r="C157" s="105"/>
      <c r="D157" s="106"/>
      <c r="E157" s="106"/>
      <c r="F157" s="106"/>
      <c r="G157" s="106"/>
      <c r="H157" s="106"/>
      <c r="I157" s="106"/>
      <c r="J157" s="106"/>
      <c r="K157" s="107"/>
      <c r="L157" s="105"/>
      <c r="M157" s="106"/>
      <c r="N157" s="106"/>
      <c r="O157" s="106"/>
      <c r="P157" s="106"/>
      <c r="Q157" s="106"/>
      <c r="R157" s="106"/>
      <c r="S157" s="106"/>
      <c r="T157" s="107"/>
      <c r="U157" s="105"/>
      <c r="V157" s="106"/>
      <c r="W157" s="106"/>
      <c r="X157" s="106"/>
      <c r="Y157" s="106"/>
      <c r="Z157" s="107"/>
    </row>
    <row r="158" spans="1:26" x14ac:dyDescent="0.2">
      <c r="A158" s="141" t="s">
        <v>404</v>
      </c>
      <c r="B158" s="142"/>
      <c r="C158" s="109"/>
      <c r="D158" s="110"/>
      <c r="E158" s="110"/>
      <c r="F158" s="110"/>
      <c r="G158" s="110"/>
      <c r="H158" s="110"/>
      <c r="I158" s="110"/>
      <c r="J158" s="110"/>
      <c r="K158" s="111"/>
      <c r="L158" s="109"/>
      <c r="M158" s="110"/>
      <c r="N158" s="110"/>
      <c r="O158" s="110"/>
      <c r="P158" s="110"/>
      <c r="Q158" s="110"/>
      <c r="R158" s="110"/>
      <c r="S158" s="110"/>
      <c r="T158" s="111"/>
      <c r="U158" s="109"/>
      <c r="V158" s="110"/>
      <c r="W158" s="110"/>
      <c r="X158" s="110"/>
      <c r="Y158" s="110"/>
      <c r="Z158" s="111"/>
    </row>
    <row r="159" spans="1:26" x14ac:dyDescent="0.2">
      <c r="A159" s="137" t="s">
        <v>405</v>
      </c>
      <c r="B159" s="138"/>
      <c r="C159" s="102"/>
      <c r="D159" s="103"/>
      <c r="E159" s="103"/>
      <c r="F159" s="103"/>
      <c r="G159" s="103"/>
      <c r="H159" s="103"/>
      <c r="I159" s="103"/>
      <c r="J159" s="103"/>
      <c r="K159" s="104"/>
      <c r="L159" s="102"/>
      <c r="M159" s="103"/>
      <c r="N159" s="103"/>
      <c r="O159" s="103"/>
      <c r="P159" s="103"/>
      <c r="Q159" s="103"/>
      <c r="R159" s="103"/>
      <c r="S159" s="103"/>
      <c r="T159" s="104"/>
      <c r="U159" s="102"/>
      <c r="V159" s="103"/>
      <c r="W159" s="103"/>
      <c r="X159" s="103"/>
      <c r="Y159" s="103"/>
      <c r="Z159" s="104"/>
    </row>
    <row r="160" spans="1:26" ht="15" customHeight="1" x14ac:dyDescent="0.2">
      <c r="A160" s="137" t="s">
        <v>406</v>
      </c>
      <c r="B160" s="138"/>
      <c r="C160" s="102"/>
      <c r="D160" s="103"/>
      <c r="E160" s="103"/>
      <c r="F160" s="103"/>
      <c r="G160" s="103"/>
      <c r="H160" s="103"/>
      <c r="I160" s="103"/>
      <c r="J160" s="103"/>
      <c r="K160" s="104"/>
      <c r="L160" s="102"/>
      <c r="M160" s="103"/>
      <c r="N160" s="103"/>
      <c r="O160" s="103"/>
      <c r="P160" s="103"/>
      <c r="Q160" s="103"/>
      <c r="R160" s="103"/>
      <c r="S160" s="103"/>
      <c r="T160" s="104"/>
      <c r="U160" s="102"/>
      <c r="V160" s="103"/>
      <c r="W160" s="103"/>
      <c r="X160" s="103"/>
      <c r="Y160" s="103"/>
      <c r="Z160" s="104"/>
    </row>
    <row r="161" spans="1:26" x14ac:dyDescent="0.2">
      <c r="A161" s="137" t="s">
        <v>407</v>
      </c>
      <c r="B161" s="138"/>
      <c r="C161" s="102"/>
      <c r="D161" s="103"/>
      <c r="E161" s="103"/>
      <c r="F161" s="103"/>
      <c r="G161" s="103"/>
      <c r="H161" s="103"/>
      <c r="I161" s="103"/>
      <c r="J161" s="103"/>
      <c r="K161" s="104"/>
      <c r="L161" s="102"/>
      <c r="M161" s="103"/>
      <c r="N161" s="103"/>
      <c r="O161" s="103"/>
      <c r="P161" s="103"/>
      <c r="Q161" s="103"/>
      <c r="R161" s="103"/>
      <c r="S161" s="103"/>
      <c r="T161" s="104"/>
      <c r="U161" s="102"/>
      <c r="V161" s="103"/>
      <c r="W161" s="103"/>
      <c r="X161" s="103"/>
      <c r="Y161" s="103"/>
      <c r="Z161" s="104"/>
    </row>
    <row r="162" spans="1:26" ht="15" customHeight="1" x14ac:dyDescent="0.2">
      <c r="A162" s="137" t="s">
        <v>408</v>
      </c>
      <c r="B162" s="138"/>
      <c r="C162" s="102"/>
      <c r="D162" s="103"/>
      <c r="E162" s="103"/>
      <c r="F162" s="103"/>
      <c r="G162" s="103"/>
      <c r="H162" s="103"/>
      <c r="I162" s="103"/>
      <c r="J162" s="103"/>
      <c r="K162" s="104"/>
      <c r="L162" s="102"/>
      <c r="M162" s="103"/>
      <c r="N162" s="103"/>
      <c r="O162" s="103"/>
      <c r="P162" s="103"/>
      <c r="Q162" s="103"/>
      <c r="R162" s="103"/>
      <c r="S162" s="103"/>
      <c r="T162" s="104"/>
      <c r="U162" s="102"/>
      <c r="V162" s="103"/>
      <c r="W162" s="103"/>
      <c r="X162" s="103"/>
      <c r="Y162" s="103"/>
      <c r="Z162" s="104"/>
    </row>
    <row r="163" spans="1:26" x14ac:dyDescent="0.2">
      <c r="A163" s="137" t="s">
        <v>409</v>
      </c>
      <c r="B163" s="138"/>
      <c r="C163" s="102"/>
      <c r="D163" s="103"/>
      <c r="E163" s="103"/>
      <c r="F163" s="103"/>
      <c r="G163" s="103"/>
      <c r="H163" s="103"/>
      <c r="I163" s="103"/>
      <c r="J163" s="103"/>
      <c r="K163" s="104"/>
      <c r="L163" s="102"/>
      <c r="M163" s="103"/>
      <c r="N163" s="103"/>
      <c r="O163" s="103"/>
      <c r="P163" s="103"/>
      <c r="Q163" s="103"/>
      <c r="R163" s="103"/>
      <c r="S163" s="103"/>
      <c r="T163" s="104"/>
      <c r="U163" s="102"/>
      <c r="V163" s="103"/>
      <c r="W163" s="103"/>
      <c r="X163" s="103"/>
      <c r="Y163" s="103"/>
      <c r="Z163" s="104"/>
    </row>
    <row r="164" spans="1:26" x14ac:dyDescent="0.2">
      <c r="A164" s="137" t="s">
        <v>410</v>
      </c>
      <c r="B164" s="138"/>
      <c r="C164" s="102"/>
      <c r="D164" s="103"/>
      <c r="E164" s="103"/>
      <c r="F164" s="103"/>
      <c r="G164" s="103"/>
      <c r="H164" s="103"/>
      <c r="I164" s="103"/>
      <c r="J164" s="103"/>
      <c r="K164" s="104"/>
      <c r="L164" s="102"/>
      <c r="M164" s="103"/>
      <c r="N164" s="103"/>
      <c r="O164" s="103"/>
      <c r="P164" s="103"/>
      <c r="Q164" s="103"/>
      <c r="R164" s="103"/>
      <c r="S164" s="103"/>
      <c r="T164" s="104"/>
      <c r="U164" s="102"/>
      <c r="V164" s="103"/>
      <c r="W164" s="103"/>
      <c r="X164" s="103"/>
      <c r="Y164" s="103"/>
      <c r="Z164" s="104"/>
    </row>
    <row r="165" spans="1:26" x14ac:dyDescent="0.2">
      <c r="A165" s="137" t="s">
        <v>411</v>
      </c>
      <c r="B165" s="138"/>
      <c r="C165" s="102"/>
      <c r="D165" s="103"/>
      <c r="E165" s="103"/>
      <c r="F165" s="103"/>
      <c r="G165" s="103"/>
      <c r="H165" s="103"/>
      <c r="I165" s="103"/>
      <c r="J165" s="103"/>
      <c r="K165" s="104"/>
      <c r="L165" s="102"/>
      <c r="M165" s="103"/>
      <c r="N165" s="103"/>
      <c r="O165" s="103"/>
      <c r="P165" s="103"/>
      <c r="Q165" s="103"/>
      <c r="R165" s="103"/>
      <c r="S165" s="103"/>
      <c r="T165" s="104"/>
      <c r="U165" s="102"/>
      <c r="V165" s="103"/>
      <c r="W165" s="103"/>
      <c r="X165" s="103"/>
      <c r="Y165" s="103"/>
      <c r="Z165" s="104"/>
    </row>
    <row r="166" spans="1:26" x14ac:dyDescent="0.2">
      <c r="A166" s="137" t="s">
        <v>412</v>
      </c>
      <c r="B166" s="138"/>
      <c r="C166" s="102"/>
      <c r="D166" s="103"/>
      <c r="E166" s="103"/>
      <c r="F166" s="103"/>
      <c r="G166" s="103"/>
      <c r="H166" s="103"/>
      <c r="I166" s="103"/>
      <c r="J166" s="103"/>
      <c r="K166" s="104"/>
      <c r="L166" s="102"/>
      <c r="M166" s="103"/>
      <c r="N166" s="103"/>
      <c r="O166" s="103"/>
      <c r="P166" s="103"/>
      <c r="Q166" s="103"/>
      <c r="R166" s="103"/>
      <c r="S166" s="103"/>
      <c r="T166" s="104"/>
      <c r="U166" s="102"/>
      <c r="V166" s="103"/>
      <c r="W166" s="103"/>
      <c r="X166" s="103"/>
      <c r="Y166" s="103"/>
      <c r="Z166" s="104"/>
    </row>
    <row r="167" spans="1:26" x14ac:dyDescent="0.2">
      <c r="A167" s="137" t="s">
        <v>413</v>
      </c>
      <c r="B167" s="138"/>
      <c r="C167" s="102"/>
      <c r="D167" s="103"/>
      <c r="E167" s="103"/>
      <c r="F167" s="103"/>
      <c r="G167" s="103"/>
      <c r="H167" s="103"/>
      <c r="I167" s="103"/>
      <c r="J167" s="103"/>
      <c r="K167" s="104"/>
      <c r="L167" s="102"/>
      <c r="M167" s="103"/>
      <c r="N167" s="103"/>
      <c r="O167" s="103"/>
      <c r="P167" s="103"/>
      <c r="Q167" s="103"/>
      <c r="R167" s="103"/>
      <c r="S167" s="103"/>
      <c r="T167" s="104"/>
      <c r="U167" s="102"/>
      <c r="V167" s="103"/>
      <c r="W167" s="103"/>
      <c r="X167" s="103"/>
      <c r="Y167" s="103"/>
      <c r="Z167" s="104"/>
    </row>
    <row r="168" spans="1:26" ht="16" thickBot="1" x14ac:dyDescent="0.25">
      <c r="A168" s="139" t="s">
        <v>414</v>
      </c>
      <c r="B168" s="140"/>
      <c r="C168" s="105"/>
      <c r="D168" s="106"/>
      <c r="E168" s="106"/>
      <c r="F168" s="106"/>
      <c r="G168" s="106"/>
      <c r="H168" s="106"/>
      <c r="I168" s="106"/>
      <c r="J168" s="106"/>
      <c r="K168" s="107"/>
      <c r="L168" s="105"/>
      <c r="M168" s="106"/>
      <c r="N168" s="106"/>
      <c r="O168" s="106"/>
      <c r="P168" s="106"/>
      <c r="Q168" s="106"/>
      <c r="R168" s="106"/>
      <c r="S168" s="106"/>
      <c r="T168" s="107"/>
      <c r="U168" s="105"/>
      <c r="V168" s="106"/>
      <c r="W168" s="106"/>
      <c r="X168" s="106"/>
      <c r="Y168" s="106"/>
      <c r="Z168" s="107"/>
    </row>
    <row r="169" spans="1:26" x14ac:dyDescent="0.2">
      <c r="A169" s="141" t="s">
        <v>415</v>
      </c>
      <c r="B169" s="142"/>
      <c r="C169" s="109"/>
      <c r="D169" s="110"/>
      <c r="E169" s="110"/>
      <c r="F169" s="110"/>
      <c r="G169" s="110"/>
      <c r="H169" s="110"/>
      <c r="I169" s="110"/>
      <c r="J169" s="110"/>
      <c r="K169" s="111"/>
      <c r="L169" s="109"/>
      <c r="M169" s="110"/>
      <c r="N169" s="110"/>
      <c r="O169" s="110"/>
      <c r="P169" s="110"/>
      <c r="Q169" s="110"/>
      <c r="R169" s="110"/>
      <c r="S169" s="110"/>
      <c r="T169" s="111"/>
      <c r="U169" s="109"/>
      <c r="V169" s="110"/>
      <c r="W169" s="110"/>
      <c r="X169" s="110"/>
      <c r="Y169" s="110"/>
      <c r="Z169" s="111"/>
    </row>
    <row r="170" spans="1:26" ht="15" customHeight="1" x14ac:dyDescent="0.2">
      <c r="A170" s="137" t="s">
        <v>416</v>
      </c>
      <c r="B170" s="138"/>
      <c r="C170" s="102"/>
      <c r="D170" s="103"/>
      <c r="E170" s="103"/>
      <c r="F170" s="103"/>
      <c r="G170" s="103"/>
      <c r="H170" s="103"/>
      <c r="I170" s="103"/>
      <c r="J170" s="103"/>
      <c r="K170" s="104"/>
      <c r="L170" s="102"/>
      <c r="M170" s="103"/>
      <c r="N170" s="103"/>
      <c r="O170" s="103"/>
      <c r="P170" s="103"/>
      <c r="Q170" s="103"/>
      <c r="R170" s="103"/>
      <c r="S170" s="103"/>
      <c r="T170" s="104"/>
      <c r="U170" s="102"/>
      <c r="V170" s="103"/>
      <c r="W170" s="103"/>
      <c r="X170" s="103"/>
      <c r="Y170" s="103"/>
      <c r="Z170" s="104"/>
    </row>
    <row r="171" spans="1:26" ht="15" customHeight="1" x14ac:dyDescent="0.2">
      <c r="A171" s="137" t="s">
        <v>417</v>
      </c>
      <c r="B171" s="138"/>
      <c r="C171" s="102"/>
      <c r="D171" s="103"/>
      <c r="E171" s="103"/>
      <c r="F171" s="103"/>
      <c r="G171" s="103"/>
      <c r="H171" s="103"/>
      <c r="I171" s="103"/>
      <c r="J171" s="103"/>
      <c r="K171" s="104"/>
      <c r="L171" s="102"/>
      <c r="M171" s="103"/>
      <c r="N171" s="103"/>
      <c r="O171" s="103"/>
      <c r="P171" s="103"/>
      <c r="Q171" s="103"/>
      <c r="R171" s="103"/>
      <c r="S171" s="103"/>
      <c r="T171" s="104"/>
      <c r="U171" s="102"/>
      <c r="V171" s="103"/>
      <c r="W171" s="103"/>
      <c r="X171" s="103"/>
      <c r="Y171" s="103"/>
      <c r="Z171" s="104"/>
    </row>
    <row r="172" spans="1:26" x14ac:dyDescent="0.2">
      <c r="A172" s="137" t="s">
        <v>418</v>
      </c>
      <c r="B172" s="138"/>
      <c r="C172" s="102"/>
      <c r="D172" s="103"/>
      <c r="E172" s="103"/>
      <c r="F172" s="103"/>
      <c r="G172" s="103"/>
      <c r="H172" s="103"/>
      <c r="I172" s="103"/>
      <c r="J172" s="103"/>
      <c r="K172" s="104"/>
      <c r="L172" s="102"/>
      <c r="M172" s="103"/>
      <c r="N172" s="103"/>
      <c r="O172" s="103"/>
      <c r="P172" s="103"/>
      <c r="Q172" s="103"/>
      <c r="R172" s="103"/>
      <c r="S172" s="103"/>
      <c r="T172" s="104"/>
      <c r="U172" s="102"/>
      <c r="V172" s="103"/>
      <c r="W172" s="103"/>
      <c r="X172" s="103"/>
      <c r="Y172" s="103"/>
      <c r="Z172" s="104"/>
    </row>
    <row r="173" spans="1:26" ht="15" customHeight="1" x14ac:dyDescent="0.2">
      <c r="A173" s="137" t="s">
        <v>419</v>
      </c>
      <c r="B173" s="138"/>
      <c r="C173" s="102"/>
      <c r="D173" s="103"/>
      <c r="E173" s="103"/>
      <c r="F173" s="103"/>
      <c r="G173" s="103"/>
      <c r="H173" s="103"/>
      <c r="I173" s="103"/>
      <c r="J173" s="103"/>
      <c r="K173" s="104"/>
      <c r="L173" s="102"/>
      <c r="M173" s="103"/>
      <c r="N173" s="103"/>
      <c r="O173" s="103"/>
      <c r="P173" s="103"/>
      <c r="Q173" s="103"/>
      <c r="R173" s="103"/>
      <c r="S173" s="103"/>
      <c r="T173" s="104"/>
      <c r="U173" s="102"/>
      <c r="V173" s="103"/>
      <c r="W173" s="103"/>
      <c r="X173" s="103"/>
      <c r="Y173" s="103"/>
      <c r="Z173" s="104"/>
    </row>
    <row r="174" spans="1:26" x14ac:dyDescent="0.2">
      <c r="A174" s="137" t="s">
        <v>420</v>
      </c>
      <c r="B174" s="138"/>
      <c r="C174" s="102"/>
      <c r="D174" s="103"/>
      <c r="E174" s="103"/>
      <c r="F174" s="103"/>
      <c r="G174" s="103"/>
      <c r="H174" s="103"/>
      <c r="I174" s="103"/>
      <c r="J174" s="103"/>
      <c r="K174" s="104"/>
      <c r="L174" s="102"/>
      <c r="M174" s="103"/>
      <c r="N174" s="103"/>
      <c r="O174" s="103"/>
      <c r="P174" s="103"/>
      <c r="Q174" s="103"/>
      <c r="R174" s="103"/>
      <c r="S174" s="103"/>
      <c r="T174" s="104"/>
      <c r="U174" s="102"/>
      <c r="V174" s="103"/>
      <c r="W174" s="103"/>
      <c r="X174" s="103"/>
      <c r="Y174" s="103"/>
      <c r="Z174" s="104"/>
    </row>
    <row r="175" spans="1:26" x14ac:dyDescent="0.2">
      <c r="A175" s="137" t="s">
        <v>421</v>
      </c>
      <c r="B175" s="138"/>
      <c r="C175" s="102"/>
      <c r="D175" s="103"/>
      <c r="E175" s="103"/>
      <c r="F175" s="103"/>
      <c r="G175" s="103"/>
      <c r="H175" s="103"/>
      <c r="I175" s="103"/>
      <c r="J175" s="103"/>
      <c r="K175" s="104"/>
      <c r="L175" s="102"/>
      <c r="M175" s="103"/>
      <c r="N175" s="103"/>
      <c r="O175" s="103"/>
      <c r="P175" s="103"/>
      <c r="Q175" s="103"/>
      <c r="R175" s="103"/>
      <c r="S175" s="103"/>
      <c r="T175" s="104"/>
      <c r="U175" s="102"/>
      <c r="V175" s="103"/>
      <c r="W175" s="103"/>
      <c r="X175" s="103"/>
      <c r="Y175" s="103"/>
      <c r="Z175" s="104"/>
    </row>
    <row r="176" spans="1:26" x14ac:dyDescent="0.2">
      <c r="A176" s="137" t="s">
        <v>422</v>
      </c>
      <c r="B176" s="138"/>
      <c r="C176" s="102"/>
      <c r="D176" s="103"/>
      <c r="E176" s="103"/>
      <c r="F176" s="103"/>
      <c r="G176" s="103"/>
      <c r="H176" s="103"/>
      <c r="I176" s="103"/>
      <c r="J176" s="103"/>
      <c r="K176" s="104"/>
      <c r="L176" s="102"/>
      <c r="M176" s="103"/>
      <c r="N176" s="103"/>
      <c r="O176" s="103"/>
      <c r="P176" s="103"/>
      <c r="Q176" s="103"/>
      <c r="R176" s="103"/>
      <c r="S176" s="103"/>
      <c r="T176" s="104"/>
      <c r="U176" s="102"/>
      <c r="V176" s="103"/>
      <c r="W176" s="103"/>
      <c r="X176" s="103"/>
      <c r="Y176" s="103"/>
      <c r="Z176" s="104"/>
    </row>
    <row r="177" spans="1:26" ht="15" customHeight="1" x14ac:dyDescent="0.2">
      <c r="A177" s="137" t="s">
        <v>423</v>
      </c>
      <c r="B177" s="138"/>
      <c r="C177" s="102"/>
      <c r="D177" s="103"/>
      <c r="E177" s="103"/>
      <c r="F177" s="103"/>
      <c r="G177" s="103"/>
      <c r="H177" s="103"/>
      <c r="I177" s="103"/>
      <c r="J177" s="103"/>
      <c r="K177" s="104"/>
      <c r="L177" s="102"/>
      <c r="M177" s="103"/>
      <c r="N177" s="103"/>
      <c r="O177" s="103"/>
      <c r="P177" s="103"/>
      <c r="Q177" s="103"/>
      <c r="R177" s="103"/>
      <c r="S177" s="103"/>
      <c r="T177" s="104"/>
      <c r="U177" s="102"/>
      <c r="V177" s="103"/>
      <c r="W177" s="103"/>
      <c r="X177" s="103"/>
      <c r="Y177" s="103"/>
      <c r="Z177" s="104"/>
    </row>
    <row r="178" spans="1:26" ht="15" customHeight="1" x14ac:dyDescent="0.2">
      <c r="A178" s="137" t="s">
        <v>424</v>
      </c>
      <c r="B178" s="138"/>
      <c r="C178" s="102"/>
      <c r="D178" s="103"/>
      <c r="E178" s="103"/>
      <c r="F178" s="103"/>
      <c r="G178" s="103"/>
      <c r="H178" s="103"/>
      <c r="I178" s="103"/>
      <c r="J178" s="103"/>
      <c r="K178" s="104"/>
      <c r="L178" s="102"/>
      <c r="M178" s="103"/>
      <c r="N178" s="103"/>
      <c r="O178" s="103"/>
      <c r="P178" s="103"/>
      <c r="Q178" s="103"/>
      <c r="R178" s="103"/>
      <c r="S178" s="103"/>
      <c r="T178" s="104"/>
      <c r="U178" s="102"/>
      <c r="V178" s="103"/>
      <c r="W178" s="103"/>
      <c r="X178" s="103"/>
      <c r="Y178" s="103"/>
      <c r="Z178" s="104"/>
    </row>
    <row r="179" spans="1:26" ht="16" thickBot="1" x14ac:dyDescent="0.25">
      <c r="A179" s="139" t="s">
        <v>425</v>
      </c>
      <c r="B179" s="140"/>
      <c r="C179" s="105"/>
      <c r="D179" s="106"/>
      <c r="E179" s="106"/>
      <c r="F179" s="106"/>
      <c r="G179" s="106"/>
      <c r="H179" s="106"/>
      <c r="I179" s="106"/>
      <c r="J179" s="106"/>
      <c r="K179" s="107"/>
      <c r="L179" s="105"/>
      <c r="M179" s="106"/>
      <c r="N179" s="106"/>
      <c r="O179" s="106"/>
      <c r="P179" s="106"/>
      <c r="Q179" s="106"/>
      <c r="R179" s="106"/>
      <c r="S179" s="106"/>
      <c r="T179" s="107"/>
      <c r="U179" s="105"/>
      <c r="V179" s="106"/>
      <c r="W179" s="106"/>
      <c r="X179" s="106"/>
      <c r="Y179" s="106"/>
      <c r="Z179" s="107"/>
    </row>
    <row r="180" spans="1:26" x14ac:dyDescent="0.2">
      <c r="A180" s="141" t="s">
        <v>426</v>
      </c>
      <c r="B180" s="142"/>
      <c r="C180" s="109"/>
      <c r="D180" s="110"/>
      <c r="E180" s="110"/>
      <c r="F180" s="110"/>
      <c r="G180" s="110"/>
      <c r="H180" s="110"/>
      <c r="I180" s="110"/>
      <c r="J180" s="110"/>
      <c r="K180" s="111"/>
      <c r="L180" s="109"/>
      <c r="M180" s="110"/>
      <c r="N180" s="110"/>
      <c r="O180" s="110"/>
      <c r="P180" s="110"/>
      <c r="Q180" s="110"/>
      <c r="R180" s="110"/>
      <c r="S180" s="110"/>
      <c r="T180" s="111"/>
      <c r="U180" s="109"/>
      <c r="V180" s="110"/>
      <c r="W180" s="110"/>
      <c r="X180" s="110"/>
      <c r="Y180" s="110"/>
      <c r="Z180" s="111"/>
    </row>
    <row r="181" spans="1:26" x14ac:dyDescent="0.2">
      <c r="A181" s="137" t="s">
        <v>427</v>
      </c>
      <c r="B181" s="138"/>
      <c r="C181" s="102"/>
      <c r="D181" s="103"/>
      <c r="E181" s="103"/>
      <c r="F181" s="103"/>
      <c r="G181" s="103"/>
      <c r="H181" s="103"/>
      <c r="I181" s="103"/>
      <c r="J181" s="103"/>
      <c r="K181" s="104"/>
      <c r="L181" s="102"/>
      <c r="M181" s="103"/>
      <c r="N181" s="103"/>
      <c r="O181" s="103"/>
      <c r="P181" s="103"/>
      <c r="Q181" s="103"/>
      <c r="R181" s="103"/>
      <c r="S181" s="103"/>
      <c r="T181" s="104"/>
      <c r="U181" s="102"/>
      <c r="V181" s="103"/>
      <c r="W181" s="103"/>
      <c r="X181" s="103"/>
      <c r="Y181" s="103"/>
      <c r="Z181" s="104"/>
    </row>
    <row r="182" spans="1:26" ht="15" customHeight="1" x14ac:dyDescent="0.2">
      <c r="A182" s="137" t="s">
        <v>428</v>
      </c>
      <c r="B182" s="138"/>
      <c r="C182" s="102"/>
      <c r="D182" s="103"/>
      <c r="E182" s="103"/>
      <c r="F182" s="103"/>
      <c r="G182" s="103"/>
      <c r="H182" s="103"/>
      <c r="I182" s="103"/>
      <c r="J182" s="103"/>
      <c r="K182" s="104"/>
      <c r="L182" s="102"/>
      <c r="M182" s="103"/>
      <c r="N182" s="103"/>
      <c r="O182" s="103"/>
      <c r="P182" s="103"/>
      <c r="Q182" s="103"/>
      <c r="R182" s="103"/>
      <c r="S182" s="103"/>
      <c r="T182" s="104"/>
      <c r="U182" s="102"/>
      <c r="V182" s="103"/>
      <c r="W182" s="103"/>
      <c r="X182" s="103"/>
      <c r="Y182" s="103"/>
      <c r="Z182" s="104"/>
    </row>
    <row r="183" spans="1:26" ht="15" customHeight="1" x14ac:dyDescent="0.2">
      <c r="A183" s="137" t="s">
        <v>429</v>
      </c>
      <c r="B183" s="138"/>
      <c r="C183" s="102"/>
      <c r="D183" s="103"/>
      <c r="E183" s="103"/>
      <c r="F183" s="103"/>
      <c r="G183" s="103"/>
      <c r="H183" s="103"/>
      <c r="I183" s="103"/>
      <c r="J183" s="103"/>
      <c r="K183" s="104"/>
      <c r="L183" s="102"/>
      <c r="M183" s="103"/>
      <c r="N183" s="103"/>
      <c r="O183" s="103"/>
      <c r="P183" s="103"/>
      <c r="Q183" s="103"/>
      <c r="R183" s="103"/>
      <c r="S183" s="103"/>
      <c r="T183" s="104"/>
      <c r="U183" s="102"/>
      <c r="V183" s="103"/>
      <c r="W183" s="103"/>
      <c r="X183" s="103"/>
      <c r="Y183" s="103"/>
      <c r="Z183" s="104"/>
    </row>
    <row r="184" spans="1:26" ht="15" customHeight="1" x14ac:dyDescent="0.2">
      <c r="A184" s="137" t="s">
        <v>430</v>
      </c>
      <c r="B184" s="138"/>
      <c r="C184" s="102"/>
      <c r="D184" s="103"/>
      <c r="E184" s="103"/>
      <c r="F184" s="103"/>
      <c r="G184" s="103"/>
      <c r="H184" s="103"/>
      <c r="I184" s="103"/>
      <c r="J184" s="103"/>
      <c r="K184" s="104"/>
      <c r="L184" s="102"/>
      <c r="M184" s="103"/>
      <c r="N184" s="103"/>
      <c r="O184" s="103"/>
      <c r="P184" s="103"/>
      <c r="Q184" s="103"/>
      <c r="R184" s="103"/>
      <c r="S184" s="103"/>
      <c r="T184" s="104"/>
      <c r="U184" s="102"/>
      <c r="V184" s="103"/>
      <c r="W184" s="103"/>
      <c r="X184" s="103"/>
      <c r="Y184" s="103"/>
      <c r="Z184" s="104"/>
    </row>
    <row r="185" spans="1:26" ht="15" customHeight="1" x14ac:dyDescent="0.2">
      <c r="A185" s="137" t="s">
        <v>431</v>
      </c>
      <c r="B185" s="138"/>
      <c r="C185" s="102"/>
      <c r="D185" s="103"/>
      <c r="E185" s="103"/>
      <c r="F185" s="103"/>
      <c r="G185" s="103"/>
      <c r="H185" s="103"/>
      <c r="I185" s="103"/>
      <c r="J185" s="103"/>
      <c r="K185" s="104"/>
      <c r="L185" s="102"/>
      <c r="M185" s="103"/>
      <c r="N185" s="103"/>
      <c r="O185" s="103"/>
      <c r="P185" s="103"/>
      <c r="Q185" s="103"/>
      <c r="R185" s="103"/>
      <c r="S185" s="103"/>
      <c r="T185" s="104"/>
      <c r="U185" s="102"/>
      <c r="V185" s="103"/>
      <c r="W185" s="103"/>
      <c r="X185" s="103"/>
      <c r="Y185" s="103"/>
      <c r="Z185" s="104"/>
    </row>
    <row r="186" spans="1:26" x14ac:dyDescent="0.2">
      <c r="A186" s="137" t="s">
        <v>432</v>
      </c>
      <c r="B186" s="138"/>
      <c r="C186" s="102"/>
      <c r="D186" s="103"/>
      <c r="E186" s="103"/>
      <c r="F186" s="103"/>
      <c r="G186" s="103"/>
      <c r="H186" s="103"/>
      <c r="I186" s="103"/>
      <c r="J186" s="103"/>
      <c r="K186" s="104"/>
      <c r="L186" s="102"/>
      <c r="M186" s="103"/>
      <c r="N186" s="103"/>
      <c r="O186" s="103"/>
      <c r="P186" s="103"/>
      <c r="Q186" s="103"/>
      <c r="R186" s="103"/>
      <c r="S186" s="103"/>
      <c r="T186" s="104"/>
      <c r="U186" s="102"/>
      <c r="V186" s="103"/>
      <c r="W186" s="103"/>
      <c r="X186" s="103"/>
      <c r="Y186" s="103"/>
      <c r="Z186" s="104"/>
    </row>
    <row r="187" spans="1:26" x14ac:dyDescent="0.2">
      <c r="A187" s="137" t="s">
        <v>433</v>
      </c>
      <c r="B187" s="138"/>
      <c r="C187" s="102"/>
      <c r="D187" s="103"/>
      <c r="E187" s="103"/>
      <c r="F187" s="103"/>
      <c r="G187" s="103"/>
      <c r="H187" s="103"/>
      <c r="I187" s="103"/>
      <c r="J187" s="103"/>
      <c r="K187" s="104"/>
      <c r="L187" s="102"/>
      <c r="M187" s="103"/>
      <c r="N187" s="103"/>
      <c r="O187" s="103"/>
      <c r="P187" s="103"/>
      <c r="Q187" s="103"/>
      <c r="R187" s="103"/>
      <c r="S187" s="103"/>
      <c r="T187" s="104"/>
      <c r="U187" s="102"/>
      <c r="V187" s="103"/>
      <c r="W187" s="103"/>
      <c r="X187" s="103"/>
      <c r="Y187" s="103"/>
      <c r="Z187" s="104"/>
    </row>
    <row r="188" spans="1:26" x14ac:dyDescent="0.2">
      <c r="A188" s="137" t="s">
        <v>434</v>
      </c>
      <c r="B188" s="138"/>
      <c r="C188" s="102"/>
      <c r="D188" s="103"/>
      <c r="E188" s="103"/>
      <c r="F188" s="103"/>
      <c r="G188" s="103"/>
      <c r="H188" s="103"/>
      <c r="I188" s="103"/>
      <c r="J188" s="103"/>
      <c r="K188" s="104"/>
      <c r="L188" s="102"/>
      <c r="M188" s="103"/>
      <c r="N188" s="103"/>
      <c r="O188" s="103"/>
      <c r="P188" s="103"/>
      <c r="Q188" s="103"/>
      <c r="R188" s="103"/>
      <c r="S188" s="103"/>
      <c r="T188" s="104"/>
      <c r="U188" s="102"/>
      <c r="V188" s="103"/>
      <c r="W188" s="103"/>
      <c r="X188" s="103"/>
      <c r="Y188" s="103"/>
      <c r="Z188" s="104"/>
    </row>
    <row r="189" spans="1:26" x14ac:dyDescent="0.2">
      <c r="A189" s="137" t="s">
        <v>435</v>
      </c>
      <c r="B189" s="138"/>
      <c r="C189" s="102"/>
      <c r="D189" s="103"/>
      <c r="E189" s="103"/>
      <c r="F189" s="103"/>
      <c r="G189" s="103"/>
      <c r="H189" s="103"/>
      <c r="I189" s="103"/>
      <c r="J189" s="103"/>
      <c r="K189" s="104"/>
      <c r="L189" s="102"/>
      <c r="M189" s="103"/>
      <c r="N189" s="103"/>
      <c r="O189" s="103"/>
      <c r="P189" s="103"/>
      <c r="Q189" s="103"/>
      <c r="R189" s="103"/>
      <c r="S189" s="103"/>
      <c r="T189" s="104"/>
      <c r="U189" s="102"/>
      <c r="V189" s="103"/>
      <c r="W189" s="103"/>
      <c r="X189" s="103"/>
      <c r="Y189" s="103"/>
      <c r="Z189" s="104"/>
    </row>
    <row r="190" spans="1:26" ht="16" thickBot="1" x14ac:dyDescent="0.25">
      <c r="A190" s="139" t="s">
        <v>436</v>
      </c>
      <c r="B190" s="140"/>
      <c r="C190" s="105"/>
      <c r="D190" s="106"/>
      <c r="E190" s="106"/>
      <c r="F190" s="106"/>
      <c r="G190" s="106"/>
      <c r="H190" s="106"/>
      <c r="I190" s="106"/>
      <c r="J190" s="106"/>
      <c r="K190" s="107"/>
      <c r="L190" s="105"/>
      <c r="M190" s="106"/>
      <c r="N190" s="106"/>
      <c r="O190" s="106"/>
      <c r="P190" s="106"/>
      <c r="Q190" s="106"/>
      <c r="R190" s="106"/>
      <c r="S190" s="106"/>
      <c r="T190" s="107"/>
      <c r="U190" s="105"/>
      <c r="V190" s="106"/>
      <c r="W190" s="106"/>
      <c r="X190" s="106"/>
      <c r="Y190" s="106"/>
      <c r="Z190" s="107"/>
    </row>
  </sheetData>
  <mergeCells count="192">
    <mergeCell ref="U1:Z1"/>
    <mergeCell ref="A2:B2"/>
    <mergeCell ref="A4:B4"/>
    <mergeCell ref="A5:B5"/>
    <mergeCell ref="A6:B6"/>
    <mergeCell ref="A7:B7"/>
    <mergeCell ref="A8:B8"/>
    <mergeCell ref="A9:B9"/>
    <mergeCell ref="A10:B10"/>
    <mergeCell ref="A1:B1"/>
    <mergeCell ref="C1:K1"/>
    <mergeCell ref="L1:T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</mergeCells>
  <dataValidations count="1">
    <dataValidation type="list" allowBlank="1" showInputMessage="1" showErrorMessage="1" sqref="C180:Z180 C15:Z15 C26:Z26 C37:Z37 C48:Z48 C59:Z59 C70:Z70 C81:Z81 C92:Z92 C103:Z103 C114:Z114 C125:Z125 C136:Z136 C147:Z147 C158:Z158 C169:Z169 C4:Z4" xr:uid="{117A2848-4B13-4D1A-A3A7-D8351411CDB4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0E103-6ECB-4AAF-8CCA-945405610B06}">
  <dimension ref="A1:F127"/>
  <sheetViews>
    <sheetView zoomScale="99" zoomScaleNormal="99" workbookViewId="0">
      <selection activeCell="C4" sqref="C4"/>
    </sheetView>
  </sheetViews>
  <sheetFormatPr baseColWidth="10" defaultColWidth="8.83203125" defaultRowHeight="15" x14ac:dyDescent="0.2"/>
  <cols>
    <col min="1" max="1" width="22.5" bestFit="1" customWidth="1"/>
    <col min="2" max="2" width="81.6640625" bestFit="1" customWidth="1"/>
    <col min="4" max="5" width="9.1640625" hidden="1" customWidth="1"/>
  </cols>
  <sheetData>
    <row r="1" spans="1:6" ht="20" thickBot="1" x14ac:dyDescent="0.3">
      <c r="B1" s="89" t="str">
        <f>CONCATENATE("CLM Capabilities Assessment: ",'People Assessed'!C13)</f>
        <v xml:space="preserve">CLM Capabilities Assessment: </v>
      </c>
    </row>
    <row r="2" spans="1:6" x14ac:dyDescent="0.2">
      <c r="A2" s="141" t="s">
        <v>1</v>
      </c>
      <c r="B2" s="161"/>
      <c r="C2" s="142"/>
    </row>
    <row r="3" spans="1:6" ht="16" thickBot="1" x14ac:dyDescent="0.25">
      <c r="A3" s="77" t="s">
        <v>94</v>
      </c>
      <c r="B3" s="78" t="s">
        <v>221</v>
      </c>
      <c r="C3" s="79" t="s">
        <v>30</v>
      </c>
    </row>
    <row r="4" spans="1:6" x14ac:dyDescent="0.2">
      <c r="A4" s="158" t="s">
        <v>2</v>
      </c>
      <c r="B4" s="57" t="s">
        <v>95</v>
      </c>
      <c r="C4" s="67"/>
      <c r="D4" t="s">
        <v>38</v>
      </c>
      <c r="E4">
        <f>COUNTIF($C$4:$C$8,"None")</f>
        <v>0</v>
      </c>
    </row>
    <row r="5" spans="1:6" x14ac:dyDescent="0.2">
      <c r="A5" s="159"/>
      <c r="B5" s="2" t="s">
        <v>96</v>
      </c>
      <c r="C5" s="68"/>
      <c r="D5" t="s">
        <v>39</v>
      </c>
      <c r="E5">
        <f>COUNTIF($C$4:$C$8,"Low")</f>
        <v>0</v>
      </c>
    </row>
    <row r="6" spans="1:6" x14ac:dyDescent="0.2">
      <c r="A6" s="159"/>
      <c r="B6" s="2" t="s">
        <v>97</v>
      </c>
      <c r="C6" s="68"/>
      <c r="D6" t="s">
        <v>40</v>
      </c>
      <c r="E6">
        <f>COUNTIF($C$4:$C$8,"Medium")</f>
        <v>0</v>
      </c>
    </row>
    <row r="7" spans="1:6" x14ac:dyDescent="0.2">
      <c r="A7" s="160"/>
      <c r="B7" s="2" t="s">
        <v>98</v>
      </c>
      <c r="C7" s="68"/>
      <c r="D7" t="s">
        <v>41</v>
      </c>
      <c r="E7">
        <f>COUNTIF($C$4:$C$8,"High")</f>
        <v>0</v>
      </c>
    </row>
    <row r="8" spans="1:6" ht="16" thickBot="1" x14ac:dyDescent="0.25">
      <c r="A8" s="69" t="str">
        <f>IF(E8=0,"",VLOOKUP(E8,FiveFit,2))</f>
        <v/>
      </c>
      <c r="B8" s="59" t="s">
        <v>99</v>
      </c>
      <c r="C8" s="70"/>
      <c r="D8" t="s">
        <v>78</v>
      </c>
      <c r="E8">
        <f>E4+(E5*10)+(E6*100)+(E7*1000)</f>
        <v>0</v>
      </c>
      <c r="F8" t="str">
        <f>IF(AND(SUM(E4:E7)&gt;0,SUM(E4:E7)&lt;5),"Fit not assessed until all proficiency levels for this characteristic are rated","")</f>
        <v/>
      </c>
    </row>
    <row r="9" spans="1:6" x14ac:dyDescent="0.2">
      <c r="A9" s="158" t="s">
        <v>3</v>
      </c>
      <c r="B9" s="57" t="s">
        <v>100</v>
      </c>
      <c r="C9" s="67"/>
      <c r="D9" t="s">
        <v>38</v>
      </c>
      <c r="E9">
        <f>COUNTIF($C$9:$C$13,"None")</f>
        <v>0</v>
      </c>
    </row>
    <row r="10" spans="1:6" x14ac:dyDescent="0.2">
      <c r="A10" s="159"/>
      <c r="B10" s="2" t="s">
        <v>101</v>
      </c>
      <c r="C10" s="68"/>
      <c r="D10" t="s">
        <v>39</v>
      </c>
      <c r="E10">
        <f>COUNTIF($C$9:$C$13,"Low")</f>
        <v>0</v>
      </c>
    </row>
    <row r="11" spans="1:6" x14ac:dyDescent="0.2">
      <c r="A11" s="159"/>
      <c r="B11" s="2" t="s">
        <v>102</v>
      </c>
      <c r="C11" s="68"/>
      <c r="D11" t="s">
        <v>40</v>
      </c>
      <c r="E11">
        <f>COUNTIF($C$9:$C$13,"Medium")</f>
        <v>0</v>
      </c>
    </row>
    <row r="12" spans="1:6" x14ac:dyDescent="0.2">
      <c r="A12" s="160"/>
      <c r="B12" s="2" t="s">
        <v>103</v>
      </c>
      <c r="C12" s="68"/>
      <c r="D12" t="s">
        <v>41</v>
      </c>
      <c r="E12">
        <f>COUNTIF($C$9:$C$13,"High")</f>
        <v>0</v>
      </c>
    </row>
    <row r="13" spans="1:6" ht="16" thickBot="1" x14ac:dyDescent="0.25">
      <c r="A13" s="71" t="str">
        <f>IF(E13=0,"",VLOOKUP(E13,FiveFit,2))</f>
        <v/>
      </c>
      <c r="B13" s="53" t="s">
        <v>104</v>
      </c>
      <c r="C13" s="72"/>
      <c r="D13" t="s">
        <v>78</v>
      </c>
      <c r="E13">
        <f>E9+(E10*10)+(E11*100)+(E12*1000)</f>
        <v>0</v>
      </c>
      <c r="F13" t="str">
        <f>IF(AND(SUM(E9:E12)&gt;0,SUM(E9:E12)&lt;5),"Fit not assessed until all proficiency levels for this characteristic are rated","")</f>
        <v/>
      </c>
    </row>
    <row r="14" spans="1:6" x14ac:dyDescent="0.2">
      <c r="A14" s="162" t="s">
        <v>4</v>
      </c>
      <c r="B14" s="57" t="s">
        <v>105</v>
      </c>
      <c r="C14" s="67"/>
      <c r="D14" t="s">
        <v>38</v>
      </c>
      <c r="E14">
        <f>COUNTIF($C$14:$C$18,"None")</f>
        <v>0</v>
      </c>
    </row>
    <row r="15" spans="1:6" x14ac:dyDescent="0.2">
      <c r="A15" s="163"/>
      <c r="B15" s="2" t="s">
        <v>106</v>
      </c>
      <c r="C15" s="68"/>
      <c r="D15" t="s">
        <v>39</v>
      </c>
      <c r="E15">
        <f>COUNTIF($C$14:$C$18,"Low")</f>
        <v>0</v>
      </c>
    </row>
    <row r="16" spans="1:6" x14ac:dyDescent="0.2">
      <c r="A16" s="163"/>
      <c r="B16" s="2" t="s">
        <v>107</v>
      </c>
      <c r="C16" s="68"/>
      <c r="D16" t="s">
        <v>40</v>
      </c>
      <c r="E16">
        <f>COUNTIF($C$14:$C$18,"Medium")</f>
        <v>0</v>
      </c>
    </row>
    <row r="17" spans="1:6" x14ac:dyDescent="0.2">
      <c r="A17" s="163"/>
      <c r="B17" s="2" t="s">
        <v>108</v>
      </c>
      <c r="C17" s="68"/>
      <c r="D17" t="s">
        <v>41</v>
      </c>
      <c r="E17">
        <f>COUNTIF($C$14:$C$18,"High")</f>
        <v>0</v>
      </c>
    </row>
    <row r="18" spans="1:6" ht="16" thickBot="1" x14ac:dyDescent="0.25">
      <c r="A18" s="69" t="str">
        <f>IF(E18=0,"",VLOOKUP(E18,FiveFit,2))</f>
        <v/>
      </c>
      <c r="B18" s="59" t="s">
        <v>109</v>
      </c>
      <c r="C18" s="70"/>
      <c r="D18" t="s">
        <v>78</v>
      </c>
      <c r="E18">
        <f>E14+(E15*10)+(E16*100)+(E17*1000)</f>
        <v>0</v>
      </c>
      <c r="F18" t="str">
        <f>IF(AND(SUM(E14:E17)&gt;0,SUM(E14:E17)&lt;5),"Fit not assessed until all proficiency levels for this characteristic are rated","")</f>
        <v/>
      </c>
    </row>
    <row r="19" spans="1:6" ht="15" customHeight="1" x14ac:dyDescent="0.2">
      <c r="A19" s="162" t="s">
        <v>110</v>
      </c>
      <c r="B19" s="57" t="s">
        <v>111</v>
      </c>
      <c r="C19" s="67"/>
      <c r="D19" t="s">
        <v>38</v>
      </c>
      <c r="E19">
        <f>COUNTIF($C$19:$C$23,"None")</f>
        <v>0</v>
      </c>
    </row>
    <row r="20" spans="1:6" x14ac:dyDescent="0.2">
      <c r="A20" s="163"/>
      <c r="B20" s="2" t="s">
        <v>112</v>
      </c>
      <c r="C20" s="68"/>
      <c r="D20" t="s">
        <v>39</v>
      </c>
      <c r="E20">
        <f>COUNTIF($C$19:$C$23,"Low")</f>
        <v>0</v>
      </c>
    </row>
    <row r="21" spans="1:6" x14ac:dyDescent="0.2">
      <c r="A21" s="163"/>
      <c r="B21" s="2" t="s">
        <v>113</v>
      </c>
      <c r="C21" s="68"/>
      <c r="D21" t="s">
        <v>40</v>
      </c>
      <c r="E21">
        <f>COUNTIF($C$19:$C$23,"Medium")</f>
        <v>0</v>
      </c>
    </row>
    <row r="22" spans="1:6" x14ac:dyDescent="0.2">
      <c r="A22" s="163"/>
      <c r="B22" s="2" t="s">
        <v>114</v>
      </c>
      <c r="C22" s="68"/>
      <c r="D22" t="s">
        <v>41</v>
      </c>
      <c r="E22">
        <f>COUNTIF($C$19:$C$23,"High")</f>
        <v>0</v>
      </c>
    </row>
    <row r="23" spans="1:6" ht="16" thickBot="1" x14ac:dyDescent="0.25">
      <c r="A23" s="74" t="str">
        <f>IF(E23=0,"",VLOOKUP(E23,FiveFit,2))</f>
        <v/>
      </c>
      <c r="B23" s="75" t="s">
        <v>115</v>
      </c>
      <c r="C23" s="76"/>
      <c r="D23" t="s">
        <v>78</v>
      </c>
      <c r="E23">
        <f>E19+(E20*10)+(E21*100)+(E22*1000)</f>
        <v>0</v>
      </c>
      <c r="F23" t="str">
        <f>IF(AND(SUM(E19:E22)&gt;0,SUM(E19:E22)&lt;5),"Fit not assessed until all proficiency levels for this characteristic are rated","")</f>
        <v/>
      </c>
    </row>
    <row r="24" spans="1:6" x14ac:dyDescent="0.2">
      <c r="A24" s="159" t="s">
        <v>5</v>
      </c>
      <c r="B24" s="54" t="s">
        <v>116</v>
      </c>
      <c r="C24" s="73"/>
      <c r="D24" t="s">
        <v>38</v>
      </c>
      <c r="E24">
        <f>COUNTIF($C$24:$C$28,"None")</f>
        <v>0</v>
      </c>
    </row>
    <row r="25" spans="1:6" x14ac:dyDescent="0.2">
      <c r="A25" s="159"/>
      <c r="B25" s="2" t="s">
        <v>117</v>
      </c>
      <c r="C25" s="68"/>
      <c r="D25" t="s">
        <v>39</v>
      </c>
      <c r="E25">
        <f>COUNTIF($C$24:$C$28,"Low")</f>
        <v>0</v>
      </c>
    </row>
    <row r="26" spans="1:6" x14ac:dyDescent="0.2">
      <c r="A26" s="159"/>
      <c r="B26" s="2" t="s">
        <v>118</v>
      </c>
      <c r="C26" s="68"/>
      <c r="D26" t="s">
        <v>40</v>
      </c>
      <c r="E26">
        <f>COUNTIF($C$24:$C$28,"Medium")</f>
        <v>0</v>
      </c>
    </row>
    <row r="27" spans="1:6" x14ac:dyDescent="0.2">
      <c r="A27" s="160"/>
      <c r="B27" s="2" t="s">
        <v>119</v>
      </c>
      <c r="C27" s="68"/>
      <c r="D27" t="s">
        <v>41</v>
      </c>
      <c r="E27">
        <f>COUNTIF($C$24:$C$28,"High")</f>
        <v>0</v>
      </c>
    </row>
    <row r="28" spans="1:6" ht="16" thickBot="1" x14ac:dyDescent="0.25">
      <c r="A28" s="69" t="str">
        <f>IF(E28=0,"",VLOOKUP(E28,FiveFit,2))</f>
        <v/>
      </c>
      <c r="B28" s="59" t="s">
        <v>120</v>
      </c>
      <c r="C28" s="70"/>
      <c r="D28" t="s">
        <v>78</v>
      </c>
      <c r="E28">
        <f>E24+(E25*10)+(E26*100)+(E27*1000)</f>
        <v>0</v>
      </c>
      <c r="F28" t="str">
        <f>IF(AND(SUM(E24:E27)&gt;0,SUM(E24:E27)&lt;5),"Fit not assessed until all proficiency levels for this characteristic are rated","")</f>
        <v/>
      </c>
    </row>
    <row r="29" spans="1:6" x14ac:dyDescent="0.2">
      <c r="A29" s="158" t="s">
        <v>6</v>
      </c>
      <c r="B29" s="57" t="s">
        <v>121</v>
      </c>
      <c r="C29" s="67"/>
      <c r="D29" t="s">
        <v>38</v>
      </c>
      <c r="E29">
        <f>COUNTIF($C$29:$C$33,"None")</f>
        <v>0</v>
      </c>
    </row>
    <row r="30" spans="1:6" x14ac:dyDescent="0.2">
      <c r="A30" s="159"/>
      <c r="B30" s="2" t="s">
        <v>122</v>
      </c>
      <c r="C30" s="68"/>
      <c r="D30" t="s">
        <v>39</v>
      </c>
      <c r="E30">
        <f>COUNTIF($C$29:$C$33,"Low")</f>
        <v>0</v>
      </c>
    </row>
    <row r="31" spans="1:6" x14ac:dyDescent="0.2">
      <c r="A31" s="159"/>
      <c r="B31" s="2" t="s">
        <v>123</v>
      </c>
      <c r="C31" s="68"/>
      <c r="D31" t="s">
        <v>40</v>
      </c>
      <c r="E31">
        <f>COUNTIF($C$29:$C$33,"Medium")</f>
        <v>0</v>
      </c>
    </row>
    <row r="32" spans="1:6" x14ac:dyDescent="0.2">
      <c r="A32" s="160"/>
      <c r="B32" s="2" t="s">
        <v>124</v>
      </c>
      <c r="C32" s="68"/>
      <c r="D32" t="s">
        <v>41</v>
      </c>
      <c r="E32">
        <f>COUNTIF($C$29:$C$33,"High")</f>
        <v>0</v>
      </c>
    </row>
    <row r="33" spans="1:6" ht="16" thickBot="1" x14ac:dyDescent="0.25">
      <c r="A33" s="71" t="str">
        <f>IF(E33=0,"",VLOOKUP(E33,FiveFit,2))</f>
        <v/>
      </c>
      <c r="B33" s="53" t="s">
        <v>125</v>
      </c>
      <c r="C33" s="72"/>
      <c r="D33" t="s">
        <v>78</v>
      </c>
      <c r="E33">
        <f>E29+(E30*10)+(E31*100)+(E32*1000)</f>
        <v>0</v>
      </c>
      <c r="F33" t="str">
        <f>IF(AND(SUM(E29:E32)&gt;0,SUM(E29:E32)&lt;5),"Fit not assessed until all proficiency levels for this characteristic are rated","")</f>
        <v/>
      </c>
    </row>
    <row r="34" spans="1:6" x14ac:dyDescent="0.2">
      <c r="A34" s="158" t="s">
        <v>7</v>
      </c>
      <c r="B34" s="57" t="s">
        <v>126</v>
      </c>
      <c r="C34" s="67"/>
      <c r="D34" t="s">
        <v>38</v>
      </c>
      <c r="E34">
        <f>COUNTIF($C$34:$C$38,"None")</f>
        <v>0</v>
      </c>
    </row>
    <row r="35" spans="1:6" x14ac:dyDescent="0.2">
      <c r="A35" s="159"/>
      <c r="B35" s="2" t="s">
        <v>127</v>
      </c>
      <c r="C35" s="68"/>
      <c r="D35" t="s">
        <v>39</v>
      </c>
      <c r="E35">
        <f>COUNTIF($C$34:$C$38,"Low")</f>
        <v>0</v>
      </c>
    </row>
    <row r="36" spans="1:6" x14ac:dyDescent="0.2">
      <c r="A36" s="159"/>
      <c r="B36" s="2" t="s">
        <v>128</v>
      </c>
      <c r="C36" s="68"/>
      <c r="D36" t="s">
        <v>40</v>
      </c>
      <c r="E36">
        <f>COUNTIF($C$34:$C$38,"Medium")</f>
        <v>0</v>
      </c>
    </row>
    <row r="37" spans="1:6" x14ac:dyDescent="0.2">
      <c r="A37" s="160"/>
      <c r="B37" s="2" t="s">
        <v>129</v>
      </c>
      <c r="C37" s="68"/>
      <c r="D37" t="s">
        <v>41</v>
      </c>
      <c r="E37">
        <f>COUNTIF($C$34:$C$38,"High")</f>
        <v>0</v>
      </c>
    </row>
    <row r="38" spans="1:6" ht="16" thickBot="1" x14ac:dyDescent="0.25">
      <c r="A38" s="69" t="str">
        <f>IF(E38=0,"",VLOOKUP(E38,FiveFit,2))</f>
        <v/>
      </c>
      <c r="B38" s="59" t="s">
        <v>130</v>
      </c>
      <c r="C38" s="70"/>
      <c r="D38" t="s">
        <v>78</v>
      </c>
      <c r="E38">
        <f>E34+(E35*10)+(E36*100)+(E37*1000)</f>
        <v>0</v>
      </c>
      <c r="F38" t="str">
        <f>IF(AND(SUM(E34:E37)&gt;0,SUM(E34:E37)&lt;5),"Fit not assessed until all proficiency levels for this characteristic are rated","")</f>
        <v/>
      </c>
    </row>
    <row r="39" spans="1:6" x14ac:dyDescent="0.2">
      <c r="A39" s="158" t="s">
        <v>8</v>
      </c>
      <c r="B39" s="57" t="s">
        <v>131</v>
      </c>
      <c r="C39" s="67"/>
      <c r="D39" t="s">
        <v>38</v>
      </c>
      <c r="E39">
        <f>COUNTIF($C$39:$C$43,"None")</f>
        <v>0</v>
      </c>
    </row>
    <row r="40" spans="1:6" x14ac:dyDescent="0.2">
      <c r="A40" s="159"/>
      <c r="B40" s="2" t="s">
        <v>132</v>
      </c>
      <c r="C40" s="68"/>
      <c r="D40" t="s">
        <v>39</v>
      </c>
      <c r="E40">
        <f>COUNTIF($C$39:$C$43,"Low")</f>
        <v>0</v>
      </c>
    </row>
    <row r="41" spans="1:6" x14ac:dyDescent="0.2">
      <c r="A41" s="159"/>
      <c r="B41" s="2" t="s">
        <v>133</v>
      </c>
      <c r="C41" s="68"/>
      <c r="D41" t="s">
        <v>40</v>
      </c>
      <c r="E41">
        <f>COUNTIF($C$39:$C$43,"Medium")</f>
        <v>0</v>
      </c>
    </row>
    <row r="42" spans="1:6" x14ac:dyDescent="0.2">
      <c r="A42" s="160"/>
      <c r="B42" s="2" t="s">
        <v>134</v>
      </c>
      <c r="C42" s="68"/>
      <c r="D42" t="s">
        <v>41</v>
      </c>
      <c r="E42">
        <f>COUNTIF($C$39:$C$43,"High")</f>
        <v>0</v>
      </c>
    </row>
    <row r="43" spans="1:6" ht="16" thickBot="1" x14ac:dyDescent="0.25">
      <c r="A43" s="69" t="str">
        <f>IF(E43=0,"",VLOOKUP(E43,FiveFit,2))</f>
        <v/>
      </c>
      <c r="B43" s="59" t="s">
        <v>135</v>
      </c>
      <c r="C43" s="70"/>
      <c r="D43" t="s">
        <v>78</v>
      </c>
      <c r="E43">
        <f>E39+(E40*10)+(E41*100)+(E42*1000)</f>
        <v>0</v>
      </c>
      <c r="F43" t="str">
        <f>IF(AND(SUM(E39:E42)&gt;0,SUM(E39:E42)&lt;5),"Fit not assessed until all proficiency levels for this characteristic are rated","")</f>
        <v/>
      </c>
    </row>
    <row r="44" spans="1:6" x14ac:dyDescent="0.2">
      <c r="A44" s="158" t="s">
        <v>9</v>
      </c>
      <c r="B44" s="57" t="s">
        <v>136</v>
      </c>
      <c r="C44" s="67"/>
      <c r="D44" t="s">
        <v>38</v>
      </c>
      <c r="E44">
        <f>COUNTIF($C$44:$C$48,"None")</f>
        <v>0</v>
      </c>
    </row>
    <row r="45" spans="1:6" x14ac:dyDescent="0.2">
      <c r="A45" s="159"/>
      <c r="B45" s="2" t="s">
        <v>137</v>
      </c>
      <c r="C45" s="68"/>
      <c r="D45" t="s">
        <v>39</v>
      </c>
      <c r="E45">
        <f>COUNTIF($C$44:$C$48,"Low")</f>
        <v>0</v>
      </c>
    </row>
    <row r="46" spans="1:6" x14ac:dyDescent="0.2">
      <c r="A46" s="159"/>
      <c r="B46" s="2" t="s">
        <v>138</v>
      </c>
      <c r="C46" s="68"/>
      <c r="D46" t="s">
        <v>40</v>
      </c>
      <c r="E46">
        <f>COUNTIF($C$44:$C$48,"Medium")</f>
        <v>0</v>
      </c>
    </row>
    <row r="47" spans="1:6" x14ac:dyDescent="0.2">
      <c r="A47" s="160"/>
      <c r="B47" s="2" t="s">
        <v>139</v>
      </c>
      <c r="C47" s="68"/>
      <c r="D47" t="s">
        <v>41</v>
      </c>
      <c r="E47">
        <f>COUNTIF($C$44:$C$48,"High")</f>
        <v>0</v>
      </c>
    </row>
    <row r="48" spans="1:6" ht="16" thickBot="1" x14ac:dyDescent="0.25">
      <c r="A48" s="69" t="str">
        <f>IF(E48=0,"",VLOOKUP(E48,FiveFit,2))</f>
        <v/>
      </c>
      <c r="B48" s="59" t="s">
        <v>140</v>
      </c>
      <c r="C48" s="70"/>
      <c r="D48" t="s">
        <v>78</v>
      </c>
      <c r="E48">
        <f>E44+(E45*10)+(E46*100)+(E47*1000)</f>
        <v>0</v>
      </c>
      <c r="F48" t="str">
        <f>IF(AND(SUM(E44:E47)&gt;0,SUM(E44:E47)&lt;5),"Fit not assessed until all proficiency levels for this characteristic are rated","")</f>
        <v/>
      </c>
    </row>
    <row r="49" spans="1:6" x14ac:dyDescent="0.2">
      <c r="A49" s="141" t="s">
        <v>17</v>
      </c>
      <c r="B49" s="161"/>
      <c r="C49" s="142"/>
    </row>
    <row r="50" spans="1:6" ht="16" thickBot="1" x14ac:dyDescent="0.25">
      <c r="A50" s="77" t="s">
        <v>141</v>
      </c>
      <c r="B50" s="78" t="s">
        <v>221</v>
      </c>
      <c r="C50" s="79" t="s">
        <v>30</v>
      </c>
    </row>
    <row r="51" spans="1:6" x14ac:dyDescent="0.2">
      <c r="A51" s="158" t="s">
        <v>18</v>
      </c>
      <c r="B51" s="57" t="s">
        <v>142</v>
      </c>
      <c r="C51" s="67"/>
      <c r="D51" t="s">
        <v>38</v>
      </c>
      <c r="E51">
        <f>COUNTIF($C$51:$C$55,"None")</f>
        <v>0</v>
      </c>
    </row>
    <row r="52" spans="1:6" x14ac:dyDescent="0.2">
      <c r="A52" s="159"/>
      <c r="B52" s="2" t="s">
        <v>143</v>
      </c>
      <c r="C52" s="68"/>
      <c r="D52" t="s">
        <v>39</v>
      </c>
      <c r="E52">
        <f>COUNTIF($C$51:$C$55,"Low")</f>
        <v>0</v>
      </c>
    </row>
    <row r="53" spans="1:6" x14ac:dyDescent="0.2">
      <c r="A53" s="159"/>
      <c r="B53" s="2" t="s">
        <v>144</v>
      </c>
      <c r="C53" s="68"/>
      <c r="D53" t="s">
        <v>40</v>
      </c>
      <c r="E53">
        <f>COUNTIF($C$51:$C$55,"Medium")</f>
        <v>0</v>
      </c>
    </row>
    <row r="54" spans="1:6" x14ac:dyDescent="0.2">
      <c r="A54" s="160"/>
      <c r="B54" s="2" t="s">
        <v>145</v>
      </c>
      <c r="C54" s="68"/>
      <c r="D54" t="s">
        <v>41</v>
      </c>
      <c r="E54">
        <f>COUNTIF($C$51:$C$55,"High")</f>
        <v>0</v>
      </c>
    </row>
    <row r="55" spans="1:6" ht="16" thickBot="1" x14ac:dyDescent="0.25">
      <c r="A55" s="69" t="str">
        <f>IF(E55=0,"",VLOOKUP(E55,FiveFit,2))</f>
        <v/>
      </c>
      <c r="B55" s="59" t="s">
        <v>146</v>
      </c>
      <c r="C55" s="70"/>
      <c r="D55" t="s">
        <v>78</v>
      </c>
      <c r="E55">
        <f>E51+(E52*10)+(E53*100)+(E54*1000)</f>
        <v>0</v>
      </c>
      <c r="F55" t="str">
        <f>IF(AND(SUM(E51:E54)&gt;0,SUM(E51:E54)&lt;5),"Fit not assessed until all proficiency levels for this skill are rated","")</f>
        <v/>
      </c>
    </row>
    <row r="56" spans="1:6" x14ac:dyDescent="0.2">
      <c r="A56" s="158" t="s">
        <v>19</v>
      </c>
      <c r="B56" s="57" t="s">
        <v>147</v>
      </c>
      <c r="C56" s="67"/>
      <c r="D56" t="s">
        <v>38</v>
      </c>
      <c r="E56">
        <f>COUNTIF($C$56:$C$60,"None")</f>
        <v>0</v>
      </c>
    </row>
    <row r="57" spans="1:6" x14ac:dyDescent="0.2">
      <c r="A57" s="159"/>
      <c r="B57" s="2" t="s">
        <v>148</v>
      </c>
      <c r="C57" s="68"/>
      <c r="D57" t="s">
        <v>39</v>
      </c>
      <c r="E57">
        <f>COUNTIF($C$56:$C$60,"Low")</f>
        <v>0</v>
      </c>
    </row>
    <row r="58" spans="1:6" x14ac:dyDescent="0.2">
      <c r="A58" s="159"/>
      <c r="B58" s="2" t="s">
        <v>149</v>
      </c>
      <c r="C58" s="68"/>
      <c r="D58" t="s">
        <v>40</v>
      </c>
      <c r="E58">
        <f>COUNTIF($C$56:$C$60,"Medium")</f>
        <v>0</v>
      </c>
    </row>
    <row r="59" spans="1:6" x14ac:dyDescent="0.2">
      <c r="A59" s="160"/>
      <c r="B59" s="2" t="s">
        <v>150</v>
      </c>
      <c r="C59" s="68"/>
      <c r="D59" t="s">
        <v>41</v>
      </c>
      <c r="E59">
        <f>COUNTIF($C$56:$C$60,"High")</f>
        <v>0</v>
      </c>
    </row>
    <row r="60" spans="1:6" ht="16" thickBot="1" x14ac:dyDescent="0.25">
      <c r="A60" s="69" t="str">
        <f>IF(E60=0,"",VLOOKUP(E60,FiveFit,2))</f>
        <v/>
      </c>
      <c r="B60" s="59" t="s">
        <v>151</v>
      </c>
      <c r="C60" s="70"/>
      <c r="D60" t="s">
        <v>78</v>
      </c>
      <c r="E60">
        <f>E56+(E57*10)+(E58*100)+(E59*1000)</f>
        <v>0</v>
      </c>
      <c r="F60" t="str">
        <f>IF(AND(SUM(E56:E59)&gt;0,SUM(E56:E59)&lt;5),"Fit not assessed until all proficiency levels for this skill are rated","")</f>
        <v/>
      </c>
    </row>
    <row r="61" spans="1:6" ht="15" customHeight="1" x14ac:dyDescent="0.2">
      <c r="A61" s="158" t="s">
        <v>20</v>
      </c>
      <c r="B61" s="57" t="s">
        <v>152</v>
      </c>
      <c r="C61" s="67"/>
      <c r="D61" t="s">
        <v>38</v>
      </c>
      <c r="E61">
        <f>COUNTIF($C$61:$C$65,"None")</f>
        <v>0</v>
      </c>
    </row>
    <row r="62" spans="1:6" x14ac:dyDescent="0.2">
      <c r="A62" s="159"/>
      <c r="B62" s="2" t="s">
        <v>153</v>
      </c>
      <c r="C62" s="68"/>
      <c r="D62" t="s">
        <v>39</v>
      </c>
      <c r="E62">
        <f>COUNTIF($C$61:$C$65,"Low")</f>
        <v>0</v>
      </c>
    </row>
    <row r="63" spans="1:6" x14ac:dyDescent="0.2">
      <c r="A63" s="159"/>
      <c r="B63" s="2" t="s">
        <v>154</v>
      </c>
      <c r="C63" s="68"/>
      <c r="D63" t="s">
        <v>40</v>
      </c>
      <c r="E63">
        <f>COUNTIF($C$61:$C$65,"Medium")</f>
        <v>0</v>
      </c>
    </row>
    <row r="64" spans="1:6" x14ac:dyDescent="0.2">
      <c r="A64" s="160"/>
      <c r="B64" s="2" t="s">
        <v>155</v>
      </c>
      <c r="C64" s="68"/>
      <c r="D64" t="s">
        <v>41</v>
      </c>
      <c r="E64">
        <f>COUNTIF($C$61:$C$65,"High")</f>
        <v>0</v>
      </c>
    </row>
    <row r="65" spans="1:6" ht="16" thickBot="1" x14ac:dyDescent="0.25">
      <c r="A65" s="69" t="str">
        <f>IF(E65=0,"",VLOOKUP(E65,FiveFit,2))</f>
        <v/>
      </c>
      <c r="B65" s="59" t="s">
        <v>156</v>
      </c>
      <c r="C65" s="70"/>
      <c r="D65" t="s">
        <v>78</v>
      </c>
      <c r="E65">
        <f>E61+(E62*10)+(E63*100)+(E64*1000)</f>
        <v>0</v>
      </c>
      <c r="F65" t="str">
        <f>IF(AND(SUM(E61:E64)&gt;0,SUM(E61:E64)&lt;5),"Fit not assessed until all proficiency levels for this skill are rated","")</f>
        <v/>
      </c>
    </row>
    <row r="66" spans="1:6" x14ac:dyDescent="0.2">
      <c r="A66" s="158" t="s">
        <v>21</v>
      </c>
      <c r="B66" s="57" t="s">
        <v>157</v>
      </c>
      <c r="C66" s="67"/>
      <c r="D66" t="s">
        <v>38</v>
      </c>
      <c r="E66">
        <f>COUNTIF($C$66:$C$70,"None")</f>
        <v>0</v>
      </c>
    </row>
    <row r="67" spans="1:6" x14ac:dyDescent="0.2">
      <c r="A67" s="159"/>
      <c r="B67" s="2" t="s">
        <v>158</v>
      </c>
      <c r="C67" s="68"/>
      <c r="D67" t="s">
        <v>39</v>
      </c>
      <c r="E67">
        <f>COUNTIF($C$66:$C$70,"Low")</f>
        <v>0</v>
      </c>
    </row>
    <row r="68" spans="1:6" x14ac:dyDescent="0.2">
      <c r="A68" s="159"/>
      <c r="B68" s="2" t="s">
        <v>159</v>
      </c>
      <c r="C68" s="68"/>
      <c r="D68" t="s">
        <v>40</v>
      </c>
      <c r="E68">
        <f>COUNTIF($C$66:$C$70,"Medium")</f>
        <v>0</v>
      </c>
    </row>
    <row r="69" spans="1:6" x14ac:dyDescent="0.2">
      <c r="A69" s="160"/>
      <c r="B69" s="2" t="s">
        <v>160</v>
      </c>
      <c r="C69" s="68"/>
      <c r="D69" t="s">
        <v>41</v>
      </c>
      <c r="E69">
        <f>COUNTIF($C$66:$C$70,"High")</f>
        <v>0</v>
      </c>
    </row>
    <row r="70" spans="1:6" ht="16" thickBot="1" x14ac:dyDescent="0.25">
      <c r="A70" s="69" t="str">
        <f>IF(E70=0,"",VLOOKUP(E70,FiveFit,2))</f>
        <v/>
      </c>
      <c r="B70" s="59" t="s">
        <v>161</v>
      </c>
      <c r="C70" s="70"/>
      <c r="D70" t="s">
        <v>78</v>
      </c>
      <c r="E70">
        <f>E66+(E67*10)+(E68*100)+(E69*1000)</f>
        <v>0</v>
      </c>
      <c r="F70" t="str">
        <f>IF(AND(SUM(E66:E69)&gt;0,SUM(E66:E69)&lt;5),"Fit not assessed until all proficiency levels for this skill are rated","")</f>
        <v/>
      </c>
    </row>
    <row r="71" spans="1:6" x14ac:dyDescent="0.2">
      <c r="A71" s="158" t="s">
        <v>22</v>
      </c>
      <c r="B71" s="57" t="s">
        <v>162</v>
      </c>
      <c r="C71" s="67"/>
      <c r="D71" t="s">
        <v>38</v>
      </c>
      <c r="E71">
        <f>COUNTIF($C$71:$C$75,"None")</f>
        <v>0</v>
      </c>
    </row>
    <row r="72" spans="1:6" x14ac:dyDescent="0.2">
      <c r="A72" s="159"/>
      <c r="B72" s="2" t="s">
        <v>163</v>
      </c>
      <c r="C72" s="68"/>
      <c r="D72" t="s">
        <v>39</v>
      </c>
      <c r="E72">
        <f>COUNTIF($C$71:$C$75,"Low")</f>
        <v>0</v>
      </c>
    </row>
    <row r="73" spans="1:6" x14ac:dyDescent="0.2">
      <c r="A73" s="159"/>
      <c r="B73" s="2" t="s">
        <v>164</v>
      </c>
      <c r="C73" s="68"/>
      <c r="D73" t="s">
        <v>40</v>
      </c>
      <c r="E73">
        <f>COUNTIF($C$71:$C$75,"Medium")</f>
        <v>0</v>
      </c>
    </row>
    <row r="74" spans="1:6" x14ac:dyDescent="0.2">
      <c r="A74" s="160"/>
      <c r="B74" s="2" t="s">
        <v>165</v>
      </c>
      <c r="C74" s="68"/>
      <c r="D74" t="s">
        <v>41</v>
      </c>
      <c r="E74">
        <f>COUNTIF($C$71:$C$75,"High")</f>
        <v>0</v>
      </c>
    </row>
    <row r="75" spans="1:6" ht="16" thickBot="1" x14ac:dyDescent="0.25">
      <c r="A75" s="69" t="str">
        <f>IF(E75=0,"",VLOOKUP(E75,FiveFit,2))</f>
        <v/>
      </c>
      <c r="B75" s="59" t="s">
        <v>166</v>
      </c>
      <c r="C75" s="70"/>
      <c r="D75" t="s">
        <v>78</v>
      </c>
      <c r="E75">
        <f>E71+(E72*10)+(E73*100)+(E74*1000)</f>
        <v>0</v>
      </c>
      <c r="F75" t="str">
        <f>IF(AND(SUM(E71:E74)&gt;0,SUM(E71:E74)&lt;5),"Fit not assessed until all proficiency levels for this skill are rated","")</f>
        <v/>
      </c>
    </row>
    <row r="76" spans="1:6" x14ac:dyDescent="0.2">
      <c r="A76" s="158" t="s">
        <v>23</v>
      </c>
      <c r="B76" s="57" t="s">
        <v>167</v>
      </c>
      <c r="C76" s="67"/>
      <c r="D76" t="s">
        <v>38</v>
      </c>
      <c r="E76">
        <f>COUNTIF($C$76:$C$80,"None")</f>
        <v>0</v>
      </c>
    </row>
    <row r="77" spans="1:6" x14ac:dyDescent="0.2">
      <c r="A77" s="159"/>
      <c r="B77" s="2" t="s">
        <v>168</v>
      </c>
      <c r="C77" s="68"/>
      <c r="D77" t="s">
        <v>39</v>
      </c>
      <c r="E77">
        <f>COUNTIF($C$76:$C$80,"Low")</f>
        <v>0</v>
      </c>
    </row>
    <row r="78" spans="1:6" x14ac:dyDescent="0.2">
      <c r="A78" s="159"/>
      <c r="B78" s="2" t="s">
        <v>169</v>
      </c>
      <c r="C78" s="68"/>
      <c r="D78" t="s">
        <v>40</v>
      </c>
      <c r="E78">
        <f>COUNTIF($C$76:$C$80,"Medium")</f>
        <v>0</v>
      </c>
    </row>
    <row r="79" spans="1:6" x14ac:dyDescent="0.2">
      <c r="A79" s="160"/>
      <c r="B79" s="2" t="s">
        <v>170</v>
      </c>
      <c r="C79" s="68"/>
      <c r="D79" t="s">
        <v>41</v>
      </c>
      <c r="E79">
        <f>COUNTIF($C$76:$C$80,"High")</f>
        <v>0</v>
      </c>
    </row>
    <row r="80" spans="1:6" ht="16" thickBot="1" x14ac:dyDescent="0.25">
      <c r="A80" s="69" t="str">
        <f>IF(E80=0,"",VLOOKUP(E80,FiveFit,2))</f>
        <v/>
      </c>
      <c r="B80" s="59" t="s">
        <v>171</v>
      </c>
      <c r="C80" s="70"/>
      <c r="D80" t="s">
        <v>78</v>
      </c>
      <c r="E80">
        <f>E76+(E77*10)+(E78*100)+(E79*1000)</f>
        <v>0</v>
      </c>
      <c r="F80" t="str">
        <f>IF(AND(SUM(E76:E79)&gt;0,SUM(E76:E79)&lt;5),"Fit not assessed until all proficiency levels for this skill are rated","")</f>
        <v/>
      </c>
    </row>
    <row r="81" spans="1:6" ht="15" customHeight="1" x14ac:dyDescent="0.2">
      <c r="A81" s="158" t="s">
        <v>24</v>
      </c>
      <c r="B81" s="57" t="s">
        <v>172</v>
      </c>
      <c r="C81" s="67"/>
      <c r="D81" t="s">
        <v>38</v>
      </c>
      <c r="E81">
        <f>COUNTIF($C$81:$C$85,"None")</f>
        <v>0</v>
      </c>
    </row>
    <row r="82" spans="1:6" x14ac:dyDescent="0.2">
      <c r="A82" s="159"/>
      <c r="B82" s="2" t="s">
        <v>173</v>
      </c>
      <c r="C82" s="68"/>
      <c r="D82" t="s">
        <v>39</v>
      </c>
      <c r="E82">
        <f>COUNTIF($C$81:$C$85,"Low")</f>
        <v>0</v>
      </c>
    </row>
    <row r="83" spans="1:6" x14ac:dyDescent="0.2">
      <c r="A83" s="159"/>
      <c r="B83" s="2" t="s">
        <v>174</v>
      </c>
      <c r="C83" s="68"/>
      <c r="D83" t="s">
        <v>40</v>
      </c>
      <c r="E83">
        <f>COUNTIF($C$81:$C$85,"Medium")</f>
        <v>0</v>
      </c>
    </row>
    <row r="84" spans="1:6" x14ac:dyDescent="0.2">
      <c r="A84" s="160"/>
      <c r="B84" s="2" t="s">
        <v>175</v>
      </c>
      <c r="C84" s="68"/>
      <c r="D84" t="s">
        <v>41</v>
      </c>
      <c r="E84">
        <f>COUNTIF($C$81:$C$85,"High")</f>
        <v>0</v>
      </c>
    </row>
    <row r="85" spans="1:6" ht="16" thickBot="1" x14ac:dyDescent="0.25">
      <c r="A85" s="69" t="str">
        <f>IF(E85=0,"",VLOOKUP(E85,FiveFit,2))</f>
        <v/>
      </c>
      <c r="B85" s="59" t="s">
        <v>176</v>
      </c>
      <c r="C85" s="70"/>
      <c r="D85" t="s">
        <v>78</v>
      </c>
      <c r="E85">
        <f>E81+(E82*10)+(E83*100)+(E84*1000)</f>
        <v>0</v>
      </c>
      <c r="F85" t="str">
        <f>IF(AND(SUM(E81:E84)&gt;0,SUM(E81:E84)&lt;5),"Fit not assessed until all proficiency levels for this skill are rated","")</f>
        <v/>
      </c>
    </row>
    <row r="86" spans="1:6" x14ac:dyDescent="0.2">
      <c r="A86" s="158" t="s">
        <v>25</v>
      </c>
      <c r="B86" s="57" t="s">
        <v>177</v>
      </c>
      <c r="C86" s="67"/>
      <c r="D86" t="s">
        <v>38</v>
      </c>
      <c r="E86">
        <f>COUNTIF($C$86:$C$90,"None")</f>
        <v>0</v>
      </c>
    </row>
    <row r="87" spans="1:6" x14ac:dyDescent="0.2">
      <c r="A87" s="159"/>
      <c r="B87" s="2" t="s">
        <v>178</v>
      </c>
      <c r="C87" s="68"/>
      <c r="D87" t="s">
        <v>39</v>
      </c>
      <c r="E87">
        <f>COUNTIF($C$86:$C$90,"Low")</f>
        <v>0</v>
      </c>
    </row>
    <row r="88" spans="1:6" x14ac:dyDescent="0.2">
      <c r="A88" s="159"/>
      <c r="B88" s="2" t="s">
        <v>179</v>
      </c>
      <c r="C88" s="68"/>
      <c r="D88" t="s">
        <v>40</v>
      </c>
      <c r="E88">
        <f>COUNTIF($C$86:$C$90,"Medum")</f>
        <v>0</v>
      </c>
    </row>
    <row r="89" spans="1:6" x14ac:dyDescent="0.2">
      <c r="A89" s="160"/>
      <c r="B89" s="2" t="s">
        <v>180</v>
      </c>
      <c r="C89" s="68"/>
      <c r="D89" t="s">
        <v>41</v>
      </c>
      <c r="E89">
        <f>COUNTIF($C$86:$C$90,"High")</f>
        <v>0</v>
      </c>
    </row>
    <row r="90" spans="1:6" ht="16" thickBot="1" x14ac:dyDescent="0.25">
      <c r="A90" s="69" t="str">
        <f>IF(E90=0,"",VLOOKUP(E90,FiveFit,2))</f>
        <v/>
      </c>
      <c r="B90" s="59" t="s">
        <v>181</v>
      </c>
      <c r="C90" s="70"/>
      <c r="D90" t="s">
        <v>78</v>
      </c>
      <c r="E90">
        <f>E86+(E87*10)+(E88*100)+(E89*1000)</f>
        <v>0</v>
      </c>
      <c r="F90" t="str">
        <f>IF(AND(SUM(E86:E89)&gt;0,SUM(E86:E89)&lt;5),"Fit not assessed until all proficiency levels for this skill are rated","")</f>
        <v/>
      </c>
    </row>
    <row r="91" spans="1:6" ht="15" customHeight="1" x14ac:dyDescent="0.2">
      <c r="A91" s="158" t="s">
        <v>26</v>
      </c>
      <c r="B91" s="57" t="s">
        <v>182</v>
      </c>
      <c r="C91" s="67"/>
      <c r="D91" t="s">
        <v>38</v>
      </c>
      <c r="E91">
        <f>COUNTIF($C$91:$C$95,"None")</f>
        <v>0</v>
      </c>
    </row>
    <row r="92" spans="1:6" x14ac:dyDescent="0.2">
      <c r="A92" s="159"/>
      <c r="B92" s="2" t="s">
        <v>183</v>
      </c>
      <c r="C92" s="68"/>
      <c r="D92" t="s">
        <v>39</v>
      </c>
      <c r="E92">
        <f>COUNTIF($C$91:$C$95,"Low")</f>
        <v>0</v>
      </c>
    </row>
    <row r="93" spans="1:6" x14ac:dyDescent="0.2">
      <c r="A93" s="159"/>
      <c r="B93" s="2" t="s">
        <v>184</v>
      </c>
      <c r="C93" s="68"/>
      <c r="D93" t="s">
        <v>40</v>
      </c>
      <c r="E93">
        <f>COUNTIF($C$91:$C$95,"Medium")</f>
        <v>0</v>
      </c>
    </row>
    <row r="94" spans="1:6" x14ac:dyDescent="0.2">
      <c r="A94" s="160"/>
      <c r="B94" s="2" t="s">
        <v>185</v>
      </c>
      <c r="C94" s="68"/>
      <c r="D94" t="s">
        <v>41</v>
      </c>
      <c r="E94">
        <f>COUNTIF($C$91:$C$95,"High")</f>
        <v>0</v>
      </c>
    </row>
    <row r="95" spans="1:6" ht="16" thickBot="1" x14ac:dyDescent="0.25">
      <c r="A95" s="69" t="str">
        <f>IF(E95=0,"",VLOOKUP(E95,FiveFit,2))</f>
        <v/>
      </c>
      <c r="B95" s="59" t="s">
        <v>186</v>
      </c>
      <c r="C95" s="70"/>
      <c r="D95" t="s">
        <v>78</v>
      </c>
      <c r="E95">
        <f>E91+(E92*10)+(E93*100)+(E94*1000)</f>
        <v>0</v>
      </c>
      <c r="F95" t="str">
        <f>IF(AND(SUM(E91:E94)&gt;0,SUM(E91:E94)&lt;5),"Fit not assessed until all proficiency levels for this skill are rated","")</f>
        <v/>
      </c>
    </row>
    <row r="96" spans="1:6" x14ac:dyDescent="0.2">
      <c r="A96" s="141" t="s">
        <v>10</v>
      </c>
      <c r="B96" s="161"/>
      <c r="C96" s="142"/>
    </row>
    <row r="97" spans="1:6" ht="16" thickBot="1" x14ac:dyDescent="0.25">
      <c r="A97" s="77" t="s">
        <v>239</v>
      </c>
      <c r="B97" s="78" t="s">
        <v>238</v>
      </c>
      <c r="C97" s="79" t="s">
        <v>30</v>
      </c>
    </row>
    <row r="98" spans="1:6" ht="15" customHeight="1" x14ac:dyDescent="0.2">
      <c r="A98" s="158" t="s">
        <v>11</v>
      </c>
      <c r="B98" s="57" t="s">
        <v>187</v>
      </c>
      <c r="C98" s="67"/>
      <c r="D98" t="s">
        <v>38</v>
      </c>
      <c r="E98">
        <f>COUNTIF($C$98:$C$102,"None")</f>
        <v>0</v>
      </c>
    </row>
    <row r="99" spans="1:6" x14ac:dyDescent="0.2">
      <c r="A99" s="159"/>
      <c r="B99" s="2" t="s">
        <v>188</v>
      </c>
      <c r="C99" s="68"/>
      <c r="D99" t="s">
        <v>39</v>
      </c>
      <c r="E99">
        <f>COUNTIF($C$98:$C$102,"Low")</f>
        <v>0</v>
      </c>
    </row>
    <row r="100" spans="1:6" x14ac:dyDescent="0.2">
      <c r="A100" s="159"/>
      <c r="B100" s="2" t="s">
        <v>189</v>
      </c>
      <c r="C100" s="68"/>
      <c r="D100" t="s">
        <v>40</v>
      </c>
      <c r="E100">
        <f>COUNTIF($C$98:$C$102,"Medium")</f>
        <v>0</v>
      </c>
    </row>
    <row r="101" spans="1:6" x14ac:dyDescent="0.2">
      <c r="A101" s="160"/>
      <c r="B101" s="2" t="s">
        <v>190</v>
      </c>
      <c r="C101" s="68"/>
      <c r="D101" t="s">
        <v>41</v>
      </c>
      <c r="E101">
        <f>COUNTIF($C$98:$C$102,"High")</f>
        <v>0</v>
      </c>
    </row>
    <row r="102" spans="1:6" ht="16" thickBot="1" x14ac:dyDescent="0.25">
      <c r="A102" s="69" t="str">
        <f>IF(E102=0,"",VLOOKUP(E102,FiveFit,2))</f>
        <v/>
      </c>
      <c r="B102" s="59" t="s">
        <v>191</v>
      </c>
      <c r="C102" s="70"/>
      <c r="D102" t="s">
        <v>78</v>
      </c>
      <c r="E102">
        <f>E98+(E99*10)+(E100*100)+(E101*1000)</f>
        <v>0</v>
      </c>
      <c r="F102" t="str">
        <f>IF(AND(SUM(E98:E101)&gt;0,SUM(E98:E101)&lt;5),"Fit not assessed until all proficiency levels for this area are rated","")</f>
        <v/>
      </c>
    </row>
    <row r="103" spans="1:6" ht="15" customHeight="1" x14ac:dyDescent="0.2">
      <c r="A103" s="158" t="s">
        <v>12</v>
      </c>
      <c r="B103" s="57" t="s">
        <v>192</v>
      </c>
      <c r="C103" s="67"/>
      <c r="D103" t="s">
        <v>38</v>
      </c>
      <c r="E103">
        <f>COUNTIF($C$103:$C$107,"None")</f>
        <v>0</v>
      </c>
    </row>
    <row r="104" spans="1:6" x14ac:dyDescent="0.2">
      <c r="A104" s="159"/>
      <c r="B104" s="2" t="s">
        <v>193</v>
      </c>
      <c r="C104" s="68"/>
      <c r="D104" t="s">
        <v>39</v>
      </c>
      <c r="E104">
        <f>COUNTIF($C$103:$C$107,"Low")</f>
        <v>0</v>
      </c>
    </row>
    <row r="105" spans="1:6" x14ac:dyDescent="0.2">
      <c r="A105" s="159"/>
      <c r="B105" s="2" t="s">
        <v>194</v>
      </c>
      <c r="C105" s="68"/>
      <c r="D105" t="s">
        <v>40</v>
      </c>
      <c r="E105">
        <f>COUNTIF($C$103:$C$107,"Medium")</f>
        <v>0</v>
      </c>
    </row>
    <row r="106" spans="1:6" x14ac:dyDescent="0.2">
      <c r="A106" s="160"/>
      <c r="B106" s="2" t="s">
        <v>195</v>
      </c>
      <c r="C106" s="68"/>
      <c r="D106" t="s">
        <v>41</v>
      </c>
      <c r="E106">
        <f>COUNTIF($C$103:$C$107,"High")</f>
        <v>0</v>
      </c>
    </row>
    <row r="107" spans="1:6" ht="16" thickBot="1" x14ac:dyDescent="0.25">
      <c r="A107" s="69" t="str">
        <f>IF(E107=0,"",VLOOKUP(E107,FiveFit,2))</f>
        <v/>
      </c>
      <c r="B107" s="59" t="s">
        <v>196</v>
      </c>
      <c r="C107" s="70"/>
      <c r="D107" t="s">
        <v>78</v>
      </c>
      <c r="E107">
        <f>E103+(E104*10)+(E105*100)+(E106*1000)</f>
        <v>0</v>
      </c>
      <c r="F107" t="str">
        <f>IF(AND(SUM(E103:E106)&gt;0,SUM(E103:E106)&lt;5),"Fit not assessed until all proficiency levels for this area are rated","")</f>
        <v/>
      </c>
    </row>
    <row r="108" spans="1:6" ht="15" customHeight="1" x14ac:dyDescent="0.2">
      <c r="A108" s="158" t="s">
        <v>13</v>
      </c>
      <c r="B108" s="57" t="s">
        <v>197</v>
      </c>
      <c r="C108" s="67"/>
      <c r="D108" t="s">
        <v>38</v>
      </c>
      <c r="E108">
        <f>COUNTIF($C$108:$C$112,"None")</f>
        <v>0</v>
      </c>
    </row>
    <row r="109" spans="1:6" x14ac:dyDescent="0.2">
      <c r="A109" s="159"/>
      <c r="B109" s="2" t="s">
        <v>198</v>
      </c>
      <c r="C109" s="68"/>
      <c r="D109" t="s">
        <v>39</v>
      </c>
      <c r="E109">
        <f>COUNTIF($C$108:$C$112,"Low")</f>
        <v>0</v>
      </c>
    </row>
    <row r="110" spans="1:6" x14ac:dyDescent="0.2">
      <c r="A110" s="159"/>
      <c r="B110" s="2" t="s">
        <v>199</v>
      </c>
      <c r="C110" s="68"/>
      <c r="D110" t="s">
        <v>40</v>
      </c>
      <c r="E110">
        <f>COUNTIF($C$108:$C$112,"Medium")</f>
        <v>0</v>
      </c>
    </row>
    <row r="111" spans="1:6" x14ac:dyDescent="0.2">
      <c r="A111" s="160"/>
      <c r="B111" s="2" t="s">
        <v>200</v>
      </c>
      <c r="C111" s="68"/>
      <c r="D111" t="s">
        <v>41</v>
      </c>
      <c r="E111">
        <f>COUNTIF($C$108:$C$112,"High")</f>
        <v>0</v>
      </c>
    </row>
    <row r="112" spans="1:6" ht="16" thickBot="1" x14ac:dyDescent="0.25">
      <c r="A112" s="69" t="str">
        <f>IF(E112=0,"",VLOOKUP(E112,FiveFit,2))</f>
        <v/>
      </c>
      <c r="B112" s="59" t="s">
        <v>201</v>
      </c>
      <c r="C112" s="70"/>
      <c r="D112" t="s">
        <v>78</v>
      </c>
      <c r="E112">
        <f>E108+(E109*10)+(E110*100)+(E111*1000)</f>
        <v>0</v>
      </c>
      <c r="F112" t="str">
        <f>IF(AND(SUM(E108:E111)&gt;0,SUM(E108:E111)&lt;5),"Fit not assessed until all proficiency levels for this area are rated","")</f>
        <v/>
      </c>
    </row>
    <row r="113" spans="1:6" ht="15" customHeight="1" x14ac:dyDescent="0.2">
      <c r="A113" s="158" t="s">
        <v>202</v>
      </c>
      <c r="B113" s="57" t="s">
        <v>203</v>
      </c>
      <c r="C113" s="67"/>
      <c r="D113" t="s">
        <v>38</v>
      </c>
      <c r="E113">
        <f>COUNTIF($C$113:$C$117,"None")</f>
        <v>0</v>
      </c>
    </row>
    <row r="114" spans="1:6" x14ac:dyDescent="0.2">
      <c r="A114" s="159"/>
      <c r="B114" s="2" t="s">
        <v>204</v>
      </c>
      <c r="C114" s="68"/>
      <c r="D114" t="s">
        <v>39</v>
      </c>
      <c r="E114">
        <f>COUNTIF($C$113:$C$117,"Low")</f>
        <v>0</v>
      </c>
    </row>
    <row r="115" spans="1:6" x14ac:dyDescent="0.2">
      <c r="A115" s="159"/>
      <c r="B115" s="2" t="s">
        <v>205</v>
      </c>
      <c r="C115" s="68"/>
      <c r="D115" t="s">
        <v>40</v>
      </c>
      <c r="E115">
        <f>COUNTIF($C$113:$C$117,"Medium")</f>
        <v>0</v>
      </c>
    </row>
    <row r="116" spans="1:6" x14ac:dyDescent="0.2">
      <c r="A116" s="160"/>
      <c r="B116" s="2" t="s">
        <v>206</v>
      </c>
      <c r="C116" s="68"/>
      <c r="D116" t="s">
        <v>41</v>
      </c>
      <c r="E116">
        <f>COUNTIF($C$113:$C$117,"High")</f>
        <v>0</v>
      </c>
    </row>
    <row r="117" spans="1:6" ht="16" thickBot="1" x14ac:dyDescent="0.25">
      <c r="A117" s="69" t="str">
        <f>IF(E117=0,"",VLOOKUP(E117,FiveFit,2))</f>
        <v/>
      </c>
      <c r="B117" s="59" t="s">
        <v>207</v>
      </c>
      <c r="C117" s="70"/>
      <c r="D117" t="s">
        <v>78</v>
      </c>
      <c r="E117">
        <f>E113+(E114*10)+(E115*100)+(E116*1000)</f>
        <v>0</v>
      </c>
      <c r="F117" t="str">
        <f>IF(AND(SUM(E113:E116)&gt;0,SUM(E113:E116)&lt;5),"Fit not assessed until all proficiency levels for this area are rated","")</f>
        <v/>
      </c>
    </row>
    <row r="118" spans="1:6" ht="15" customHeight="1" x14ac:dyDescent="0.2">
      <c r="A118" s="158" t="s">
        <v>208</v>
      </c>
      <c r="B118" s="57" t="s">
        <v>209</v>
      </c>
      <c r="C118" s="67"/>
      <c r="D118" t="s">
        <v>38</v>
      </c>
      <c r="E118">
        <f>COUNTIF($C$118:$C$122,"None")</f>
        <v>0</v>
      </c>
    </row>
    <row r="119" spans="1:6" x14ac:dyDescent="0.2">
      <c r="A119" s="159"/>
      <c r="B119" s="2" t="s">
        <v>210</v>
      </c>
      <c r="C119" s="68"/>
      <c r="D119" t="s">
        <v>39</v>
      </c>
      <c r="E119">
        <f>COUNTIF($C$118:$C$122,"Low")</f>
        <v>0</v>
      </c>
    </row>
    <row r="120" spans="1:6" x14ac:dyDescent="0.2">
      <c r="A120" s="159"/>
      <c r="B120" s="2" t="s">
        <v>211</v>
      </c>
      <c r="C120" s="68"/>
      <c r="D120" t="s">
        <v>40</v>
      </c>
      <c r="E120">
        <f>COUNTIF($C$118:$C$122,"Medium")</f>
        <v>0</v>
      </c>
    </row>
    <row r="121" spans="1:6" x14ac:dyDescent="0.2">
      <c r="A121" s="160"/>
      <c r="B121" s="2" t="s">
        <v>212</v>
      </c>
      <c r="C121" s="68"/>
      <c r="D121" t="s">
        <v>41</v>
      </c>
      <c r="E121">
        <f>COUNTIF($C$118:$C$122,"High")</f>
        <v>0</v>
      </c>
    </row>
    <row r="122" spans="1:6" ht="16" thickBot="1" x14ac:dyDescent="0.25">
      <c r="A122" s="69" t="str">
        <f>IF(E122=0,"",VLOOKUP(E122,FiveFit,2))</f>
        <v/>
      </c>
      <c r="B122" s="59" t="s">
        <v>213</v>
      </c>
      <c r="C122" s="70"/>
      <c r="D122" t="s">
        <v>78</v>
      </c>
      <c r="E122">
        <f>E118+(E119*10)+(E120*100)+(E121*1000)</f>
        <v>0</v>
      </c>
      <c r="F122" t="str">
        <f>IF(AND(SUM(E118:E121)&gt;0,SUM(E118:E121)&lt;5),"Fit not assessed until all proficiency levels for this area are rated","")</f>
        <v/>
      </c>
    </row>
    <row r="123" spans="1:6" ht="15" customHeight="1" x14ac:dyDescent="0.2">
      <c r="A123" s="158" t="s">
        <v>214</v>
      </c>
      <c r="B123" s="57" t="s">
        <v>215</v>
      </c>
      <c r="C123" s="67"/>
      <c r="D123" t="s">
        <v>38</v>
      </c>
      <c r="E123">
        <f>COUNTIF($C$123:$C$127,"None")</f>
        <v>0</v>
      </c>
    </row>
    <row r="124" spans="1:6" x14ac:dyDescent="0.2">
      <c r="A124" s="159"/>
      <c r="B124" s="2" t="s">
        <v>216</v>
      </c>
      <c r="C124" s="68"/>
      <c r="D124" t="s">
        <v>39</v>
      </c>
      <c r="E124">
        <f>COUNTIF($C$123:$C$127,"Low")</f>
        <v>0</v>
      </c>
    </row>
    <row r="125" spans="1:6" x14ac:dyDescent="0.2">
      <c r="A125" s="159"/>
      <c r="B125" s="2" t="s">
        <v>217</v>
      </c>
      <c r="C125" s="68"/>
      <c r="D125" t="s">
        <v>40</v>
      </c>
      <c r="E125">
        <f>COUNTIF($C$123:$C$127,"Medium")</f>
        <v>0</v>
      </c>
    </row>
    <row r="126" spans="1:6" x14ac:dyDescent="0.2">
      <c r="A126" s="160"/>
      <c r="B126" s="2" t="s">
        <v>218</v>
      </c>
      <c r="C126" s="68"/>
      <c r="D126" t="s">
        <v>41</v>
      </c>
      <c r="E126">
        <f>COUNTIF($C$123:$C$127,"High")</f>
        <v>0</v>
      </c>
    </row>
    <row r="127" spans="1:6" ht="16" thickBot="1" x14ac:dyDescent="0.25">
      <c r="A127" s="69" t="str">
        <f>IF(E127=0,"",VLOOKUP(E127,FiveFit,2))</f>
        <v/>
      </c>
      <c r="B127" s="59" t="s">
        <v>219</v>
      </c>
      <c r="C127" s="70"/>
      <c r="D127" t="s">
        <v>78</v>
      </c>
      <c r="E127">
        <f>E123+(E124*10)+(E125*100)+(E126*1000)</f>
        <v>0</v>
      </c>
      <c r="F127" t="str">
        <f>IF(AND(SUM(E123:E126)&gt;0,SUM(E123:E126)&lt;5),"Fit not assessed until all proficiency levels for this area are rated","")</f>
        <v/>
      </c>
    </row>
  </sheetData>
  <mergeCells count="27">
    <mergeCell ref="A113:A116"/>
    <mergeCell ref="A118:A121"/>
    <mergeCell ref="A123:A126"/>
    <mergeCell ref="A86:A89"/>
    <mergeCell ref="A91:A94"/>
    <mergeCell ref="A96:C96"/>
    <mergeCell ref="A98:A101"/>
    <mergeCell ref="A103:A106"/>
    <mergeCell ref="A108:A111"/>
    <mergeCell ref="A81:A84"/>
    <mergeCell ref="A29:A32"/>
    <mergeCell ref="A34:A37"/>
    <mergeCell ref="A39:A42"/>
    <mergeCell ref="A44:A47"/>
    <mergeCell ref="A49:C49"/>
    <mergeCell ref="A51:A54"/>
    <mergeCell ref="A56:A59"/>
    <mergeCell ref="A61:A64"/>
    <mergeCell ref="A66:A69"/>
    <mergeCell ref="A71:A74"/>
    <mergeCell ref="A76:A79"/>
    <mergeCell ref="A24:A27"/>
    <mergeCell ref="A2:C2"/>
    <mergeCell ref="A4:A7"/>
    <mergeCell ref="A9:A12"/>
    <mergeCell ref="A14:A17"/>
    <mergeCell ref="A19:A22"/>
  </mergeCells>
  <dataValidations count="1">
    <dataValidation type="list" allowBlank="1" showInputMessage="1" showErrorMessage="1" sqref="C4:C48 C51:C95 C98:C127" xr:uid="{79916288-68E3-450A-8A0F-8C5202CE7399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5B8F9-B6D0-43FE-8FF8-5FB208599E0C}">
  <dimension ref="A1:H36"/>
  <sheetViews>
    <sheetView workbookViewId="0">
      <selection sqref="A1:C1"/>
    </sheetView>
  </sheetViews>
  <sheetFormatPr baseColWidth="10" defaultColWidth="8.83203125" defaultRowHeight="15" x14ac:dyDescent="0.2"/>
  <cols>
    <col min="1" max="1" width="26" customWidth="1"/>
    <col min="2" max="5" width="11" customWidth="1"/>
    <col min="6" max="7" width="9.1640625" hidden="1" customWidth="1"/>
    <col min="8" max="8" width="9.33203125" customWidth="1"/>
    <col min="9" max="10" width="11" customWidth="1"/>
    <col min="11" max="11" width="9.33203125" customWidth="1"/>
    <col min="12" max="13" width="9.1640625" customWidth="1"/>
  </cols>
  <sheetData>
    <row r="1" spans="1:8" ht="19" x14ac:dyDescent="0.25">
      <c r="A1" s="169" t="s">
        <v>220</v>
      </c>
      <c r="B1" s="169"/>
      <c r="C1" s="169"/>
    </row>
    <row r="3" spans="1:8" x14ac:dyDescent="0.2">
      <c r="A3" s="90" t="s">
        <v>0</v>
      </c>
      <c r="B3" s="164">
        <f>'People Assessed'!C13</f>
        <v>0</v>
      </c>
      <c r="C3" s="164"/>
      <c r="D3" s="164"/>
      <c r="E3" s="164"/>
    </row>
    <row r="4" spans="1:8" x14ac:dyDescent="0.2">
      <c r="A4" s="90" t="s">
        <v>28</v>
      </c>
      <c r="B4" s="164">
        <f>'People Assessed'!C14</f>
        <v>0</v>
      </c>
      <c r="C4" s="164"/>
      <c r="D4" s="164"/>
      <c r="E4" s="164"/>
    </row>
    <row r="5" spans="1:8" x14ac:dyDescent="0.2">
      <c r="A5" s="90" t="s">
        <v>29</v>
      </c>
      <c r="B5" s="164">
        <f>'People Assessed'!C15</f>
        <v>0</v>
      </c>
      <c r="C5" s="164"/>
      <c r="D5" s="164"/>
      <c r="E5" s="164"/>
    </row>
    <row r="6" spans="1:8" x14ac:dyDescent="0.2">
      <c r="A6" s="90" t="s">
        <v>75</v>
      </c>
      <c r="B6" s="7" t="str">
        <f>IF(OR(E8="",E19="",E30=""),"",VLOOKUP(CONCATENATE(E8,E19,E30),Settings!$C$4:$D$30,2))</f>
        <v/>
      </c>
    </row>
    <row r="7" spans="1:8" x14ac:dyDescent="0.2">
      <c r="A7" s="167"/>
      <c r="B7" s="168"/>
      <c r="C7" s="136" t="s">
        <v>30</v>
      </c>
      <c r="D7" s="136"/>
      <c r="E7" s="5" t="s">
        <v>35</v>
      </c>
    </row>
    <row r="8" spans="1:8" x14ac:dyDescent="0.2">
      <c r="A8" s="165" t="s">
        <v>1</v>
      </c>
      <c r="B8" s="166"/>
      <c r="C8" s="19" t="s">
        <v>31</v>
      </c>
      <c r="D8" s="19" t="s">
        <v>43</v>
      </c>
      <c r="E8" s="7" t="str">
        <f>IF(G12=0,"",VLOOKUP(G12,Settings!$G$4:$H$71,2))</f>
        <v/>
      </c>
      <c r="F8" t="s">
        <v>38</v>
      </c>
      <c r="G8">
        <f>COUNTIF($E$9:$E$17,"None")</f>
        <v>0</v>
      </c>
      <c r="H8" t="str">
        <f>IF(AND(G12&gt;0,G12&lt;9),"Fit not assessed until all characteristics are rated","")</f>
        <v/>
      </c>
    </row>
    <row r="9" spans="1:8" x14ac:dyDescent="0.2">
      <c r="A9" s="170" t="s">
        <v>2</v>
      </c>
      <c r="B9" s="170"/>
      <c r="C9" s="6" t="str">
        <f>'Person 4 Min Cap Reqs'!C3</f>
        <v>None</v>
      </c>
      <c r="D9" s="52" t="str">
        <f>'Person 4 Assessment'!A8</f>
        <v/>
      </c>
      <c r="E9" s="6" t="str">
        <f>IF(OR(C9="",D9=""),"",VLOOKUP(CONCATENATE(C9,D9),Settings!$A$5:$B$20,2))</f>
        <v/>
      </c>
      <c r="F9" t="s">
        <v>39</v>
      </c>
      <c r="G9">
        <f>COUNTIF($E$9:$E$17,"Low")</f>
        <v>0</v>
      </c>
    </row>
    <row r="10" spans="1:8" x14ac:dyDescent="0.2">
      <c r="A10" s="170" t="s">
        <v>3</v>
      </c>
      <c r="B10" s="170"/>
      <c r="C10" s="6" t="str">
        <f>'Person 4 Min Cap Reqs'!D3</f>
        <v>None</v>
      </c>
      <c r="D10" s="52" t="str">
        <f>'Person 4 Assessment'!A13</f>
        <v/>
      </c>
      <c r="E10" s="6" t="str">
        <f>IF(OR(C10="",D10=""),"",VLOOKUP(CONCATENATE(C10,D10),Settings!$A$5:$B$20,2))</f>
        <v/>
      </c>
      <c r="F10" t="s">
        <v>40</v>
      </c>
      <c r="G10">
        <f>COUNTIF($E$9:$E$17,"Medium")</f>
        <v>0</v>
      </c>
    </row>
    <row r="11" spans="1:8" x14ac:dyDescent="0.2">
      <c r="A11" s="170" t="s">
        <v>4</v>
      </c>
      <c r="B11" s="170"/>
      <c r="C11" s="6" t="str">
        <f>'Person 4 Min Cap Reqs'!E3</f>
        <v>None</v>
      </c>
      <c r="D11" s="52" t="str">
        <f>'Person 4 Assessment'!A18</f>
        <v/>
      </c>
      <c r="E11" s="6" t="str">
        <f>IF(OR(C11="",D11=""),"",VLOOKUP(CONCATENATE(C11,D11),Settings!$A$5:$B$20,2))</f>
        <v/>
      </c>
      <c r="F11" t="s">
        <v>41</v>
      </c>
      <c r="G11">
        <f>COUNTIF($E$9:$E$17,"High")</f>
        <v>0</v>
      </c>
    </row>
    <row r="12" spans="1:8" x14ac:dyDescent="0.2">
      <c r="A12" s="170" t="s">
        <v>27</v>
      </c>
      <c r="B12" s="170"/>
      <c r="C12" s="6" t="str">
        <f>'Person 4 Min Cap Reqs'!F3</f>
        <v>None</v>
      </c>
      <c r="D12" s="52" t="str">
        <f>'Person 4 Assessment'!A23</f>
        <v/>
      </c>
      <c r="E12" s="6" t="str">
        <f>IF(OR(C12="",D12=""),"",VLOOKUP(CONCATENATE(C12,D12),Settings!$A$5:$B$20,2))</f>
        <v/>
      </c>
      <c r="F12" t="s">
        <v>244</v>
      </c>
      <c r="G12">
        <f>SUM(G8:G11)</f>
        <v>0</v>
      </c>
    </row>
    <row r="13" spans="1:8" x14ac:dyDescent="0.2">
      <c r="A13" s="170" t="s">
        <v>5</v>
      </c>
      <c r="B13" s="170"/>
      <c r="C13" s="6" t="str">
        <f>'Person 4 Min Cap Reqs'!G3</f>
        <v>None</v>
      </c>
      <c r="D13" s="52" t="str">
        <f>'Person 4 Assessment'!A28</f>
        <v/>
      </c>
      <c r="E13" s="6" t="str">
        <f>IF(OR(C13="",D13=""),"",VLOOKUP(CONCATENATE(C13,D13),Settings!$A$5:$B$20,2))</f>
        <v/>
      </c>
      <c r="F13" t="s">
        <v>78</v>
      </c>
      <c r="G13">
        <f>G8+(G9*10)+(G10*100)+(G11*1000)</f>
        <v>0</v>
      </c>
    </row>
    <row r="14" spans="1:8" x14ac:dyDescent="0.2">
      <c r="A14" s="170" t="s">
        <v>6</v>
      </c>
      <c r="B14" s="170"/>
      <c r="C14" s="6" t="str">
        <f>'Person 4 Min Cap Reqs'!H3</f>
        <v>None</v>
      </c>
      <c r="D14" s="52" t="str">
        <f>'Person 4 Assessment'!A33</f>
        <v/>
      </c>
      <c r="E14" s="6" t="str">
        <f>IF(OR(C14="",D14=""),"",VLOOKUP(CONCATENATE(C14,D14),Settings!$A$5:$B$20,2))</f>
        <v/>
      </c>
    </row>
    <row r="15" spans="1:8" x14ac:dyDescent="0.2">
      <c r="A15" s="170" t="s">
        <v>7</v>
      </c>
      <c r="B15" s="170"/>
      <c r="C15" s="6" t="str">
        <f>'Person 4 Min Cap Reqs'!I3</f>
        <v>None</v>
      </c>
      <c r="D15" s="52" t="str">
        <f>'Person 4 Assessment'!A38</f>
        <v/>
      </c>
      <c r="E15" s="6" t="str">
        <f>IF(OR(C15="",D15=""),"",VLOOKUP(CONCATENATE(C15,D15),Settings!$A$5:$B$20,2))</f>
        <v/>
      </c>
    </row>
    <row r="16" spans="1:8" x14ac:dyDescent="0.2">
      <c r="A16" s="170" t="s">
        <v>8</v>
      </c>
      <c r="B16" s="170"/>
      <c r="C16" s="6" t="str">
        <f>'Person 4 Min Cap Reqs'!J3</f>
        <v>None</v>
      </c>
      <c r="D16" s="52" t="str">
        <f>'Person 4 Assessment'!A43</f>
        <v/>
      </c>
      <c r="E16" s="6" t="str">
        <f>IF(OR(C16="",D16=""),"",VLOOKUP(CONCATENATE(C16,D16),Settings!$A$5:$B$20,2))</f>
        <v/>
      </c>
    </row>
    <row r="17" spans="1:8" x14ac:dyDescent="0.2">
      <c r="A17" s="170" t="s">
        <v>9</v>
      </c>
      <c r="B17" s="170"/>
      <c r="C17" s="6" t="str">
        <f>'Person 4 Min Cap Reqs'!K3</f>
        <v>None</v>
      </c>
      <c r="D17" s="52" t="str">
        <f>'Person 4 Assessment'!A48</f>
        <v/>
      </c>
      <c r="E17" s="6" t="str">
        <f>IF(OR(C17="",D17=""),"",VLOOKUP(CONCATENATE(C17,D17),Settings!$A$5:$B$20,2))</f>
        <v/>
      </c>
    </row>
    <row r="18" spans="1:8" x14ac:dyDescent="0.2">
      <c r="A18" s="167"/>
      <c r="B18" s="168"/>
      <c r="C18" s="136" t="s">
        <v>30</v>
      </c>
      <c r="D18" s="136"/>
      <c r="E18" s="19" t="s">
        <v>35</v>
      </c>
    </row>
    <row r="19" spans="1:8" x14ac:dyDescent="0.2">
      <c r="A19" s="165" t="s">
        <v>17</v>
      </c>
      <c r="B19" s="166"/>
      <c r="C19" s="19" t="s">
        <v>31</v>
      </c>
      <c r="D19" s="19" t="s">
        <v>43</v>
      </c>
      <c r="E19" s="7" t="str">
        <f>IF(G23=0,"",VLOOKUP(G23,Settings!$G$4:$H$71,2))</f>
        <v/>
      </c>
      <c r="F19" t="s">
        <v>38</v>
      </c>
      <c r="G19">
        <f>COUNTIF($E$20:$E$28,"None")</f>
        <v>0</v>
      </c>
      <c r="H19" t="str">
        <f>IF(AND(G23&gt;0,G23&lt;9),"Fit not assessed until all skills are rated","")</f>
        <v/>
      </c>
    </row>
    <row r="20" spans="1:8" x14ac:dyDescent="0.2">
      <c r="A20" s="170" t="s">
        <v>18</v>
      </c>
      <c r="B20" s="170"/>
      <c r="C20" s="6" t="str">
        <f>'Person 4 Min Cap Reqs'!L3</f>
        <v>None</v>
      </c>
      <c r="D20" s="52" t="str">
        <f>'Person 4 Assessment'!A55</f>
        <v/>
      </c>
      <c r="E20" s="6" t="str">
        <f>IF(OR(C20="",D20=""),"",VLOOKUP(CONCATENATE(C20,D20),Settings!$A$5:$B$20,2))</f>
        <v/>
      </c>
      <c r="F20" t="s">
        <v>39</v>
      </c>
      <c r="G20">
        <f>COUNTIF($E$20:$E$28,"Low")</f>
        <v>0</v>
      </c>
    </row>
    <row r="21" spans="1:8" x14ac:dyDescent="0.2">
      <c r="A21" s="170" t="s">
        <v>19</v>
      </c>
      <c r="B21" s="170"/>
      <c r="C21" s="6" t="str">
        <f>'Person 4 Min Cap Reqs'!M3</f>
        <v>None</v>
      </c>
      <c r="D21" s="52" t="str">
        <f>'Person 4 Assessment'!A60</f>
        <v/>
      </c>
      <c r="E21" s="6" t="str">
        <f>IF(OR(C21="",D21=""),"",VLOOKUP(CONCATENATE(C21,D21),Settings!$A$5:$B$20,2))</f>
        <v/>
      </c>
      <c r="F21" t="s">
        <v>40</v>
      </c>
      <c r="G21">
        <f>COUNTIF($E$20:$E$28,"Medium")</f>
        <v>0</v>
      </c>
    </row>
    <row r="22" spans="1:8" x14ac:dyDescent="0.2">
      <c r="A22" s="170" t="s">
        <v>20</v>
      </c>
      <c r="B22" s="170"/>
      <c r="C22" s="6" t="str">
        <f>'Person 4 Min Cap Reqs'!N3</f>
        <v>None</v>
      </c>
      <c r="D22" s="52" t="str">
        <f>'Person 4 Assessment'!A65</f>
        <v/>
      </c>
      <c r="E22" s="6" t="str">
        <f>IF(OR(C22="",D22=""),"",VLOOKUP(CONCATENATE(C22,D22),Settings!$A$5:$B$20,2))</f>
        <v/>
      </c>
      <c r="F22" t="s">
        <v>41</v>
      </c>
      <c r="G22">
        <f>COUNTIF($E$20:$E$28,"High")</f>
        <v>0</v>
      </c>
    </row>
    <row r="23" spans="1:8" x14ac:dyDescent="0.2">
      <c r="A23" s="170" t="s">
        <v>21</v>
      </c>
      <c r="B23" s="170"/>
      <c r="C23" s="6" t="str">
        <f>'Person 4 Min Cap Reqs'!O3</f>
        <v>None</v>
      </c>
      <c r="D23" s="52" t="str">
        <f>'Person 4 Assessment'!A70</f>
        <v/>
      </c>
      <c r="E23" s="6" t="str">
        <f>IF(OR(C23="",D23=""),"",VLOOKUP(CONCATENATE(C23,D23),Settings!$A$5:$B$20,2))</f>
        <v/>
      </c>
      <c r="F23" t="s">
        <v>244</v>
      </c>
      <c r="G23">
        <f>SUM(G19:G22)</f>
        <v>0</v>
      </c>
    </row>
    <row r="24" spans="1:8" x14ac:dyDescent="0.2">
      <c r="A24" s="170" t="s">
        <v>22</v>
      </c>
      <c r="B24" s="170"/>
      <c r="C24" s="6" t="str">
        <f>'Person 4 Min Cap Reqs'!P3</f>
        <v>None</v>
      </c>
      <c r="D24" s="52" t="str">
        <f>'Person 4 Assessment'!A75</f>
        <v/>
      </c>
      <c r="E24" s="6" t="str">
        <f>IF(OR(C24="",D24=""),"",VLOOKUP(CONCATENATE(C24,D24),Settings!$A$5:$B$20,2))</f>
        <v/>
      </c>
      <c r="F24" t="s">
        <v>78</v>
      </c>
      <c r="G24">
        <f>G20+(G21*10)+(G22*100)+(G23*1000)</f>
        <v>0</v>
      </c>
    </row>
    <row r="25" spans="1:8" x14ac:dyDescent="0.2">
      <c r="A25" s="170" t="s">
        <v>23</v>
      </c>
      <c r="B25" s="170"/>
      <c r="C25" s="6" t="str">
        <f>'Person 4 Min Cap Reqs'!Q3</f>
        <v>None</v>
      </c>
      <c r="D25" s="52" t="str">
        <f>'Person 4 Assessment'!A80</f>
        <v/>
      </c>
      <c r="E25" s="6" t="str">
        <f>IF(OR(C25="",D25=""),"",VLOOKUP(CONCATENATE(C25,D25),Settings!$A$5:$B$20,2))</f>
        <v/>
      </c>
    </row>
    <row r="26" spans="1:8" x14ac:dyDescent="0.2">
      <c r="A26" s="170" t="s">
        <v>24</v>
      </c>
      <c r="B26" s="170"/>
      <c r="C26" s="6" t="str">
        <f>'Person 4 Min Cap Reqs'!R3</f>
        <v>None</v>
      </c>
      <c r="D26" s="52" t="str">
        <f>'Person 4 Assessment'!A85</f>
        <v/>
      </c>
      <c r="E26" s="6" t="str">
        <f>IF(OR(C26="",D26=""),"",VLOOKUP(CONCATENATE(C26,D26),Settings!$A$5:$B$20,2))</f>
        <v/>
      </c>
    </row>
    <row r="27" spans="1:8" x14ac:dyDescent="0.2">
      <c r="A27" s="170" t="s">
        <v>25</v>
      </c>
      <c r="B27" s="170"/>
      <c r="C27" s="6" t="str">
        <f>'Person 4 Min Cap Reqs'!S3</f>
        <v>None</v>
      </c>
      <c r="D27" s="52" t="str">
        <f>'Person 4 Assessment'!A90</f>
        <v/>
      </c>
      <c r="E27" s="6" t="str">
        <f>IF(OR(C27="",D27=""),"",VLOOKUP(CONCATENATE(C27,D27),Settings!$A$5:$B$20,2))</f>
        <v/>
      </c>
    </row>
    <row r="28" spans="1:8" x14ac:dyDescent="0.2">
      <c r="A28" s="170" t="s">
        <v>26</v>
      </c>
      <c r="B28" s="170"/>
      <c r="C28" s="6" t="str">
        <f>'Person 4 Min Cap Reqs'!T3</f>
        <v>None</v>
      </c>
      <c r="D28" s="52" t="str">
        <f>'Person 4 Assessment'!A95</f>
        <v/>
      </c>
      <c r="E28" s="6" t="str">
        <f>IF(OR(C28="",D28=""),"",VLOOKUP(CONCATENATE(C28,D28),Settings!$A$5:$B$20,2))</f>
        <v/>
      </c>
    </row>
    <row r="29" spans="1:8" x14ac:dyDescent="0.2">
      <c r="A29" s="167"/>
      <c r="B29" s="168"/>
      <c r="C29" s="136" t="s">
        <v>30</v>
      </c>
      <c r="D29" s="136"/>
      <c r="E29" s="19" t="s">
        <v>35</v>
      </c>
    </row>
    <row r="30" spans="1:8" x14ac:dyDescent="0.2">
      <c r="A30" s="165" t="s">
        <v>10</v>
      </c>
      <c r="B30" s="166"/>
      <c r="C30" s="19" t="s">
        <v>31</v>
      </c>
      <c r="D30" s="19" t="s">
        <v>43</v>
      </c>
      <c r="E30" s="7" t="str">
        <f>IF(G34=0,"",VLOOKUP(G34,Settings!$G$4:$H$71,2))</f>
        <v/>
      </c>
      <c r="F30" t="s">
        <v>38</v>
      </c>
      <c r="G30">
        <f>COUNTIF($E$31:$E$36,"None")</f>
        <v>0</v>
      </c>
      <c r="H30" t="str">
        <f>IF(AND(G34&gt;0,G34&lt;6),"Fit not assessed until all knowledge areas are rated","")</f>
        <v/>
      </c>
    </row>
    <row r="31" spans="1:8" x14ac:dyDescent="0.2">
      <c r="A31" s="170" t="s">
        <v>11</v>
      </c>
      <c r="B31" s="170"/>
      <c r="C31" s="6" t="str">
        <f>'Person 4 Min Cap Reqs'!U3</f>
        <v>None</v>
      </c>
      <c r="D31" s="52" t="str">
        <f>'Person 4 Assessment'!A102</f>
        <v/>
      </c>
      <c r="E31" s="6" t="str">
        <f>IF(OR(C31="",D31=""),"",VLOOKUP(CONCATENATE(C31,D31),Settings!$A$5:$B$20,2))</f>
        <v/>
      </c>
      <c r="F31" t="s">
        <v>39</v>
      </c>
      <c r="G31">
        <f>COUNTIF($E$31:$E$36,"Low")</f>
        <v>0</v>
      </c>
    </row>
    <row r="32" spans="1:8" x14ac:dyDescent="0.2">
      <c r="A32" s="170" t="s">
        <v>12</v>
      </c>
      <c r="B32" s="170"/>
      <c r="C32" s="6" t="str">
        <f>'Person 4 Min Cap Reqs'!V3</f>
        <v>None</v>
      </c>
      <c r="D32" s="52" t="str">
        <f>'Person 4 Assessment'!A107</f>
        <v/>
      </c>
      <c r="E32" s="6" t="str">
        <f>IF(OR(C32="",D32=""),"",VLOOKUP(CONCATENATE(C32,D32),Settings!$A$5:$B$20,2))</f>
        <v/>
      </c>
      <c r="F32" t="s">
        <v>40</v>
      </c>
      <c r="G32">
        <f>COUNTIF($E$31:$E$36,"Medium")</f>
        <v>0</v>
      </c>
    </row>
    <row r="33" spans="1:7" x14ac:dyDescent="0.2">
      <c r="A33" s="170" t="s">
        <v>13</v>
      </c>
      <c r="B33" s="170"/>
      <c r="C33" s="6" t="str">
        <f>'Person 4 Min Cap Reqs'!W3</f>
        <v>None</v>
      </c>
      <c r="D33" s="52" t="str">
        <f>'Person 4 Assessment'!A112</f>
        <v/>
      </c>
      <c r="E33" s="6" t="str">
        <f>IF(OR(C33="",D33=""),"",VLOOKUP(CONCATENATE(C33,D33),Settings!$A$5:$B$20,2))</f>
        <v/>
      </c>
      <c r="F33" t="s">
        <v>41</v>
      </c>
      <c r="G33">
        <f>COUNTIF($E$31:$E$36,"High")</f>
        <v>0</v>
      </c>
    </row>
    <row r="34" spans="1:7" x14ac:dyDescent="0.2">
      <c r="A34" s="170" t="s">
        <v>14</v>
      </c>
      <c r="B34" s="170"/>
      <c r="C34" s="6" t="str">
        <f>'Person 4 Min Cap Reqs'!X3</f>
        <v>None</v>
      </c>
      <c r="D34" s="52" t="str">
        <f>'Person 4 Assessment'!A117</f>
        <v/>
      </c>
      <c r="E34" s="6" t="str">
        <f>IF(OR(C34="",D34=""),"",VLOOKUP(CONCATENATE(C34,D34),Settings!$A$5:$B$20,2))</f>
        <v/>
      </c>
      <c r="F34" t="s">
        <v>244</v>
      </c>
      <c r="G34">
        <f>SUM(G30:G33)</f>
        <v>0</v>
      </c>
    </row>
    <row r="35" spans="1:7" x14ac:dyDescent="0.2">
      <c r="A35" s="170" t="s">
        <v>15</v>
      </c>
      <c r="B35" s="170"/>
      <c r="C35" s="6" t="str">
        <f>'Person 4 Min Cap Reqs'!Y3</f>
        <v>None</v>
      </c>
      <c r="D35" s="52" t="str">
        <f>'Person 4 Assessment'!A122</f>
        <v/>
      </c>
      <c r="E35" s="6" t="str">
        <f>IF(OR(C35="",D35=""),"",VLOOKUP(CONCATENATE(C35,D35),Settings!$A$5:$B$20,2))</f>
        <v/>
      </c>
      <c r="F35" t="s">
        <v>78</v>
      </c>
      <c r="G35">
        <f>G31+(G32*10)+(G33*100)+(G34*1000)</f>
        <v>0</v>
      </c>
    </row>
    <row r="36" spans="1:7" x14ac:dyDescent="0.2">
      <c r="A36" s="170" t="s">
        <v>16</v>
      </c>
      <c r="B36" s="170"/>
      <c r="C36" s="6" t="str">
        <f>'Person 4 Min Cap Reqs'!Z3</f>
        <v>None</v>
      </c>
      <c r="D36" s="52" t="str">
        <f>'Person 4 Assessment'!A127</f>
        <v/>
      </c>
      <c r="E36" s="6" t="str">
        <f>IF(OR(C36="",D36=""),"",VLOOKUP(CONCATENATE(C36,D36),Settings!$A$5:$B$20,2))</f>
        <v/>
      </c>
    </row>
  </sheetData>
  <mergeCells count="37">
    <mergeCell ref="A9:B9"/>
    <mergeCell ref="A20:B20"/>
    <mergeCell ref="A19:B19"/>
    <mergeCell ref="A18:B18"/>
    <mergeCell ref="A11:B11"/>
    <mergeCell ref="A36:B36"/>
    <mergeCell ref="A8:B8"/>
    <mergeCell ref="A30:B30"/>
    <mergeCell ref="A29:B29"/>
    <mergeCell ref="A7:B7"/>
    <mergeCell ref="A16:B16"/>
    <mergeCell ref="A13:B13"/>
    <mergeCell ref="A10:B10"/>
    <mergeCell ref="A27:B27"/>
    <mergeCell ref="A17:B17"/>
    <mergeCell ref="A28:B28"/>
    <mergeCell ref="A22:B22"/>
    <mergeCell ref="A12:B12"/>
    <mergeCell ref="A23:B23"/>
    <mergeCell ref="A31:B31"/>
    <mergeCell ref="A24:B24"/>
    <mergeCell ref="A1:C1"/>
    <mergeCell ref="A32:B32"/>
    <mergeCell ref="A33:B33"/>
    <mergeCell ref="A34:B34"/>
    <mergeCell ref="A35:B35"/>
    <mergeCell ref="B3:E3"/>
    <mergeCell ref="B4:E4"/>
    <mergeCell ref="B5:E5"/>
    <mergeCell ref="C7:D7"/>
    <mergeCell ref="C29:D29"/>
    <mergeCell ref="C18:D18"/>
    <mergeCell ref="A14:B14"/>
    <mergeCell ref="A25:B25"/>
    <mergeCell ref="A15:B15"/>
    <mergeCell ref="A26:B26"/>
    <mergeCell ref="A21:B2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EC6C7-2831-4D98-9D57-9F6B10FC2D72}">
  <dimension ref="A1:Z190"/>
  <sheetViews>
    <sheetView showGridLines="0" zoomScale="98" zoomScaleNormal="98" workbookViewId="0">
      <pane xSplit="1" topLeftCell="B1" activePane="topRight" state="frozen"/>
      <selection pane="topRight" activeCell="C4" sqref="C4"/>
    </sheetView>
  </sheetViews>
  <sheetFormatPr baseColWidth="10" defaultColWidth="9.1640625" defaultRowHeight="15" x14ac:dyDescent="0.2"/>
  <cols>
    <col min="1" max="1" width="83.83203125" style="93" customWidth="1"/>
    <col min="2" max="2" width="11" style="93" customWidth="1"/>
    <col min="3" max="11" width="8.5" style="108" customWidth="1"/>
    <col min="12" max="26" width="8.5" style="93" customWidth="1"/>
    <col min="27" max="16384" width="9.1640625" style="93"/>
  </cols>
  <sheetData>
    <row r="1" spans="1:26" ht="22.5" customHeight="1" x14ac:dyDescent="0.25">
      <c r="A1" s="148" t="s">
        <v>437</v>
      </c>
      <c r="B1" s="149"/>
      <c r="C1" s="150" t="s">
        <v>1</v>
      </c>
      <c r="D1" s="151"/>
      <c r="E1" s="151"/>
      <c r="F1" s="151"/>
      <c r="G1" s="151"/>
      <c r="H1" s="151"/>
      <c r="I1" s="151"/>
      <c r="J1" s="151"/>
      <c r="K1" s="152"/>
      <c r="L1" s="150" t="s">
        <v>17</v>
      </c>
      <c r="M1" s="151"/>
      <c r="N1" s="151"/>
      <c r="O1" s="151"/>
      <c r="P1" s="151"/>
      <c r="Q1" s="151"/>
      <c r="R1" s="151"/>
      <c r="S1" s="151"/>
      <c r="T1" s="152"/>
      <c r="U1" s="153" t="s">
        <v>10</v>
      </c>
      <c r="V1" s="154"/>
      <c r="W1" s="154"/>
      <c r="X1" s="154"/>
      <c r="Y1" s="154"/>
      <c r="Z1" s="155"/>
    </row>
    <row r="2" spans="1:26" ht="92.25" customHeight="1" thickBot="1" x14ac:dyDescent="0.25">
      <c r="A2" s="156" t="s">
        <v>249</v>
      </c>
      <c r="B2" s="157"/>
      <c r="C2" s="94" t="s">
        <v>2</v>
      </c>
      <c r="D2" s="95" t="s">
        <v>3</v>
      </c>
      <c r="E2" s="95" t="s">
        <v>4</v>
      </c>
      <c r="F2" s="95" t="s">
        <v>250</v>
      </c>
      <c r="G2" s="95" t="s">
        <v>5</v>
      </c>
      <c r="H2" s="95" t="s">
        <v>6</v>
      </c>
      <c r="I2" s="95" t="s">
        <v>7</v>
      </c>
      <c r="J2" s="95" t="s">
        <v>8</v>
      </c>
      <c r="K2" s="96" t="s">
        <v>9</v>
      </c>
      <c r="L2" s="94" t="s">
        <v>18</v>
      </c>
      <c r="M2" s="95" t="s">
        <v>19</v>
      </c>
      <c r="N2" s="95" t="s">
        <v>20</v>
      </c>
      <c r="O2" s="95" t="s">
        <v>21</v>
      </c>
      <c r="P2" s="95" t="s">
        <v>22</v>
      </c>
      <c r="Q2" s="95" t="s">
        <v>23</v>
      </c>
      <c r="R2" s="95" t="s">
        <v>24</v>
      </c>
      <c r="S2" s="95" t="s">
        <v>25</v>
      </c>
      <c r="T2" s="96" t="s">
        <v>26</v>
      </c>
      <c r="U2" s="94" t="s">
        <v>251</v>
      </c>
      <c r="V2" s="95" t="s">
        <v>12</v>
      </c>
      <c r="W2" s="95" t="s">
        <v>13</v>
      </c>
      <c r="X2" s="95" t="s">
        <v>14</v>
      </c>
      <c r="Y2" s="95" t="s">
        <v>15</v>
      </c>
      <c r="Z2" s="96" t="s">
        <v>16</v>
      </c>
    </row>
    <row r="3" spans="1:26" ht="15" customHeight="1" thickBot="1" x14ac:dyDescent="0.25">
      <c r="A3" s="97"/>
      <c r="B3" s="98" t="s">
        <v>31</v>
      </c>
      <c r="C3" s="99" t="str">
        <f>IF(COUNTIF(C4:C180,"High")&gt;0,"High",IF(COUNTIF(C4:C180,"Medium")&gt;0,"Medium",IF(COUNTIF(C4:C180,"Low")&gt;0,"Low","None")))</f>
        <v>None</v>
      </c>
      <c r="D3" s="100" t="str">
        <f t="shared" ref="D3:Z3" si="0">IF(COUNTIF(D4:D180,"High")&gt;0,"High",IF(COUNTIF(D4:D180,"Medium")&gt;0,"Medium",IF(COUNTIF(D4:D180,"Low")&gt;0,"Low","None")))</f>
        <v>None</v>
      </c>
      <c r="E3" s="100" t="str">
        <f t="shared" si="0"/>
        <v>None</v>
      </c>
      <c r="F3" s="100" t="str">
        <f t="shared" si="0"/>
        <v>None</v>
      </c>
      <c r="G3" s="100" t="str">
        <f t="shared" si="0"/>
        <v>None</v>
      </c>
      <c r="H3" s="100" t="str">
        <f t="shared" si="0"/>
        <v>None</v>
      </c>
      <c r="I3" s="100" t="str">
        <f t="shared" si="0"/>
        <v>None</v>
      </c>
      <c r="J3" s="100" t="str">
        <f t="shared" si="0"/>
        <v>None</v>
      </c>
      <c r="K3" s="101" t="str">
        <f t="shared" si="0"/>
        <v>None</v>
      </c>
      <c r="L3" s="99" t="str">
        <f t="shared" si="0"/>
        <v>None</v>
      </c>
      <c r="M3" s="100" t="str">
        <f t="shared" si="0"/>
        <v>None</v>
      </c>
      <c r="N3" s="100" t="str">
        <f t="shared" si="0"/>
        <v>None</v>
      </c>
      <c r="O3" s="100" t="str">
        <f t="shared" si="0"/>
        <v>None</v>
      </c>
      <c r="P3" s="100" t="str">
        <f t="shared" si="0"/>
        <v>None</v>
      </c>
      <c r="Q3" s="100" t="str">
        <f t="shared" si="0"/>
        <v>None</v>
      </c>
      <c r="R3" s="100" t="str">
        <f t="shared" si="0"/>
        <v>None</v>
      </c>
      <c r="S3" s="100" t="str">
        <f t="shared" si="0"/>
        <v>None</v>
      </c>
      <c r="T3" s="101" t="str">
        <f t="shared" si="0"/>
        <v>None</v>
      </c>
      <c r="U3" s="99" t="str">
        <f t="shared" si="0"/>
        <v>None</v>
      </c>
      <c r="V3" s="100" t="str">
        <f t="shared" si="0"/>
        <v>None</v>
      </c>
      <c r="W3" s="100" t="str">
        <f t="shared" si="0"/>
        <v>None</v>
      </c>
      <c r="X3" s="100" t="str">
        <f t="shared" si="0"/>
        <v>None</v>
      </c>
      <c r="Y3" s="100" t="str">
        <f t="shared" si="0"/>
        <v>None</v>
      </c>
      <c r="Z3" s="101" t="str">
        <f t="shared" si="0"/>
        <v>None</v>
      </c>
    </row>
    <row r="4" spans="1:26" x14ac:dyDescent="0.2">
      <c r="A4" s="141" t="s">
        <v>252</v>
      </c>
      <c r="B4" s="142"/>
      <c r="C4" s="109"/>
      <c r="D4" s="110"/>
      <c r="E4" s="110"/>
      <c r="F4" s="110"/>
      <c r="G4" s="110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0"/>
      <c r="S4" s="110"/>
      <c r="T4" s="111"/>
      <c r="U4" s="109"/>
      <c r="V4" s="110"/>
      <c r="W4" s="110"/>
      <c r="X4" s="110"/>
      <c r="Y4" s="110"/>
      <c r="Z4" s="111"/>
    </row>
    <row r="5" spans="1:26" x14ac:dyDescent="0.2">
      <c r="A5" s="137" t="s">
        <v>253</v>
      </c>
      <c r="B5" s="138"/>
      <c r="C5" s="102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4"/>
      <c r="U5" s="102"/>
      <c r="V5" s="103"/>
      <c r="W5" s="103"/>
      <c r="X5" s="103"/>
      <c r="Y5" s="103"/>
      <c r="Z5" s="104"/>
    </row>
    <row r="6" spans="1:26" x14ac:dyDescent="0.2">
      <c r="A6" s="137" t="s">
        <v>254</v>
      </c>
      <c r="B6" s="138"/>
      <c r="C6" s="102"/>
      <c r="D6" s="103"/>
      <c r="E6" s="103"/>
      <c r="F6" s="103"/>
      <c r="G6" s="103"/>
      <c r="H6" s="103"/>
      <c r="I6" s="103"/>
      <c r="J6" s="103"/>
      <c r="K6" s="104"/>
      <c r="L6" s="102"/>
      <c r="M6" s="103"/>
      <c r="N6" s="103"/>
      <c r="O6" s="103"/>
      <c r="P6" s="103"/>
      <c r="Q6" s="103"/>
      <c r="R6" s="103"/>
      <c r="S6" s="103"/>
      <c r="T6" s="104"/>
      <c r="U6" s="102"/>
      <c r="V6" s="103"/>
      <c r="W6" s="103"/>
      <c r="X6" s="103"/>
      <c r="Y6" s="103"/>
      <c r="Z6" s="104"/>
    </row>
    <row r="7" spans="1:26" x14ac:dyDescent="0.2">
      <c r="A7" s="137" t="s">
        <v>255</v>
      </c>
      <c r="B7" s="138"/>
      <c r="C7" s="102"/>
      <c r="D7" s="103"/>
      <c r="E7" s="103"/>
      <c r="F7" s="103"/>
      <c r="G7" s="103"/>
      <c r="H7" s="103"/>
      <c r="I7" s="103"/>
      <c r="J7" s="103"/>
      <c r="K7" s="104"/>
      <c r="L7" s="102"/>
      <c r="M7" s="103"/>
      <c r="N7" s="103"/>
      <c r="O7" s="103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</row>
    <row r="8" spans="1:26" x14ac:dyDescent="0.2">
      <c r="A8" s="137" t="s">
        <v>256</v>
      </c>
      <c r="B8" s="138"/>
      <c r="C8" s="102"/>
      <c r="D8" s="103"/>
      <c r="E8" s="103"/>
      <c r="F8" s="103"/>
      <c r="G8" s="103"/>
      <c r="H8" s="103"/>
      <c r="I8" s="103"/>
      <c r="J8" s="103"/>
      <c r="K8" s="104"/>
      <c r="L8" s="102"/>
      <c r="M8" s="103"/>
      <c r="N8" s="103"/>
      <c r="O8" s="103"/>
      <c r="P8" s="103"/>
      <c r="Q8" s="103"/>
      <c r="R8" s="103"/>
      <c r="S8" s="103"/>
      <c r="T8" s="104"/>
      <c r="U8" s="102"/>
      <c r="V8" s="103"/>
      <c r="W8" s="103"/>
      <c r="X8" s="103"/>
      <c r="Y8" s="103"/>
      <c r="Z8" s="104"/>
    </row>
    <row r="9" spans="1:26" x14ac:dyDescent="0.2">
      <c r="A9" s="137" t="s">
        <v>257</v>
      </c>
      <c r="B9" s="138"/>
      <c r="C9" s="102"/>
      <c r="D9" s="103"/>
      <c r="E9" s="103"/>
      <c r="F9" s="103"/>
      <c r="G9" s="103"/>
      <c r="H9" s="103"/>
      <c r="I9" s="103"/>
      <c r="J9" s="103"/>
      <c r="K9" s="104"/>
      <c r="L9" s="102"/>
      <c r="M9" s="103"/>
      <c r="N9" s="103"/>
      <c r="O9" s="103"/>
      <c r="P9" s="103"/>
      <c r="Q9" s="103"/>
      <c r="R9" s="103"/>
      <c r="S9" s="103"/>
      <c r="T9" s="104"/>
      <c r="U9" s="102"/>
      <c r="V9" s="103"/>
      <c r="W9" s="103"/>
      <c r="X9" s="103"/>
      <c r="Y9" s="103"/>
      <c r="Z9" s="104"/>
    </row>
    <row r="10" spans="1:26" x14ac:dyDescent="0.2">
      <c r="A10" s="137" t="s">
        <v>258</v>
      </c>
      <c r="B10" s="138"/>
      <c r="C10" s="102"/>
      <c r="D10" s="103"/>
      <c r="E10" s="103"/>
      <c r="F10" s="103"/>
      <c r="G10" s="103"/>
      <c r="H10" s="103"/>
      <c r="I10" s="103"/>
      <c r="J10" s="103"/>
      <c r="K10" s="104"/>
      <c r="L10" s="102"/>
      <c r="M10" s="103"/>
      <c r="N10" s="103"/>
      <c r="O10" s="103"/>
      <c r="P10" s="103"/>
      <c r="Q10" s="103"/>
      <c r="R10" s="103"/>
      <c r="S10" s="103"/>
      <c r="T10" s="104"/>
      <c r="U10" s="102"/>
      <c r="V10" s="103"/>
      <c r="W10" s="103"/>
      <c r="X10" s="103"/>
      <c r="Y10" s="103"/>
      <c r="Z10" s="104"/>
    </row>
    <row r="11" spans="1:26" x14ac:dyDescent="0.2">
      <c r="A11" s="137" t="s">
        <v>259</v>
      </c>
      <c r="B11" s="138"/>
      <c r="C11" s="102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4"/>
      <c r="U11" s="102"/>
      <c r="V11" s="103"/>
      <c r="W11" s="103"/>
      <c r="X11" s="103"/>
      <c r="Y11" s="103"/>
      <c r="Z11" s="104"/>
    </row>
    <row r="12" spans="1:26" x14ac:dyDescent="0.2">
      <c r="A12" s="137" t="s">
        <v>260</v>
      </c>
      <c r="B12" s="138"/>
      <c r="C12" s="102"/>
      <c r="D12" s="103"/>
      <c r="E12" s="103"/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</row>
    <row r="13" spans="1:26" x14ac:dyDescent="0.2">
      <c r="A13" s="137" t="s">
        <v>261</v>
      </c>
      <c r="B13" s="138"/>
      <c r="C13" s="102"/>
      <c r="D13" s="103"/>
      <c r="E13" s="103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4"/>
      <c r="U13" s="102"/>
      <c r="V13" s="103"/>
      <c r="W13" s="103"/>
      <c r="X13" s="103"/>
      <c r="Y13" s="103"/>
      <c r="Z13" s="104"/>
    </row>
    <row r="14" spans="1:26" ht="16" thickBot="1" x14ac:dyDescent="0.25">
      <c r="A14" s="139" t="s">
        <v>262</v>
      </c>
      <c r="B14" s="140"/>
      <c r="C14" s="105"/>
      <c r="D14" s="106"/>
      <c r="E14" s="106"/>
      <c r="F14" s="106"/>
      <c r="G14" s="106"/>
      <c r="H14" s="106"/>
      <c r="I14" s="106"/>
      <c r="J14" s="106"/>
      <c r="K14" s="107"/>
      <c r="L14" s="105"/>
      <c r="M14" s="106"/>
      <c r="N14" s="106"/>
      <c r="O14" s="106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</row>
    <row r="15" spans="1:26" x14ac:dyDescent="0.2">
      <c r="A15" s="141" t="s">
        <v>263</v>
      </c>
      <c r="B15" s="142"/>
      <c r="C15" s="109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0"/>
      <c r="P15" s="110"/>
      <c r="Q15" s="110"/>
      <c r="R15" s="110"/>
      <c r="S15" s="110"/>
      <c r="T15" s="111"/>
      <c r="U15" s="109"/>
      <c r="V15" s="110"/>
      <c r="W15" s="110"/>
      <c r="X15" s="110"/>
      <c r="Y15" s="110"/>
      <c r="Z15" s="111"/>
    </row>
    <row r="16" spans="1:26" x14ac:dyDescent="0.2">
      <c r="A16" s="137" t="s">
        <v>264</v>
      </c>
      <c r="B16" s="138"/>
      <c r="C16" s="102"/>
      <c r="D16" s="103"/>
      <c r="E16" s="103"/>
      <c r="F16" s="103"/>
      <c r="G16" s="103"/>
      <c r="H16" s="103"/>
      <c r="I16" s="103"/>
      <c r="J16" s="103"/>
      <c r="K16" s="104"/>
      <c r="L16" s="102"/>
      <c r="M16" s="103"/>
      <c r="N16" s="103"/>
      <c r="O16" s="103"/>
      <c r="P16" s="103"/>
      <c r="Q16" s="103"/>
      <c r="R16" s="103"/>
      <c r="S16" s="103"/>
      <c r="T16" s="104"/>
      <c r="U16" s="102"/>
      <c r="V16" s="103"/>
      <c r="W16" s="103"/>
      <c r="X16" s="103"/>
      <c r="Y16" s="103"/>
      <c r="Z16" s="104"/>
    </row>
    <row r="17" spans="1:26" x14ac:dyDescent="0.2">
      <c r="A17" s="137" t="s">
        <v>265</v>
      </c>
      <c r="B17" s="138"/>
      <c r="C17" s="102"/>
      <c r="D17" s="103"/>
      <c r="E17" s="103"/>
      <c r="F17" s="103"/>
      <c r="G17" s="103"/>
      <c r="H17" s="103"/>
      <c r="I17" s="103"/>
      <c r="J17" s="103"/>
      <c r="K17" s="104"/>
      <c r="L17" s="102"/>
      <c r="M17" s="103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4"/>
    </row>
    <row r="18" spans="1:26" x14ac:dyDescent="0.2">
      <c r="A18" s="137" t="s">
        <v>266</v>
      </c>
      <c r="B18" s="138"/>
      <c r="C18" s="102"/>
      <c r="D18" s="103"/>
      <c r="E18" s="103"/>
      <c r="F18" s="103"/>
      <c r="G18" s="103"/>
      <c r="H18" s="103"/>
      <c r="I18" s="103"/>
      <c r="J18" s="103"/>
      <c r="K18" s="104"/>
      <c r="L18" s="102"/>
      <c r="M18" s="103"/>
      <c r="N18" s="103"/>
      <c r="O18" s="103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</row>
    <row r="19" spans="1:26" x14ac:dyDescent="0.2">
      <c r="A19" s="137" t="s">
        <v>267</v>
      </c>
      <c r="B19" s="138"/>
      <c r="C19" s="102"/>
      <c r="D19" s="103"/>
      <c r="E19" s="103"/>
      <c r="F19" s="103"/>
      <c r="G19" s="103"/>
      <c r="H19" s="103"/>
      <c r="I19" s="103"/>
      <c r="J19" s="103"/>
      <c r="K19" s="104"/>
      <c r="L19" s="102"/>
      <c r="M19" s="103"/>
      <c r="N19" s="103"/>
      <c r="O19" s="103"/>
      <c r="P19" s="103"/>
      <c r="Q19" s="103"/>
      <c r="R19" s="103"/>
      <c r="S19" s="103"/>
      <c r="T19" s="104"/>
      <c r="U19" s="102"/>
      <c r="V19" s="103"/>
      <c r="W19" s="103"/>
      <c r="X19" s="103"/>
      <c r="Y19" s="103"/>
      <c r="Z19" s="104"/>
    </row>
    <row r="20" spans="1:26" x14ac:dyDescent="0.2">
      <c r="A20" s="137" t="s">
        <v>268</v>
      </c>
      <c r="B20" s="138"/>
      <c r="C20" s="102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  <c r="U20" s="102"/>
      <c r="V20" s="103"/>
      <c r="W20" s="103"/>
      <c r="X20" s="103"/>
      <c r="Y20" s="103"/>
      <c r="Z20" s="104"/>
    </row>
    <row r="21" spans="1:26" x14ac:dyDescent="0.2">
      <c r="A21" s="137" t="s">
        <v>269</v>
      </c>
      <c r="B21" s="138"/>
      <c r="C21" s="102"/>
      <c r="D21" s="103"/>
      <c r="E21" s="103"/>
      <c r="F21" s="103"/>
      <c r="G21" s="103"/>
      <c r="H21" s="103"/>
      <c r="I21" s="103"/>
      <c r="J21" s="103"/>
      <c r="K21" s="104"/>
      <c r="L21" s="102"/>
      <c r="M21" s="103"/>
      <c r="N21" s="103"/>
      <c r="O21" s="103"/>
      <c r="P21" s="103"/>
      <c r="Q21" s="103"/>
      <c r="R21" s="103"/>
      <c r="S21" s="103"/>
      <c r="T21" s="104"/>
      <c r="U21" s="102"/>
      <c r="V21" s="103"/>
      <c r="W21" s="103"/>
      <c r="X21" s="103"/>
      <c r="Y21" s="103"/>
      <c r="Z21" s="104"/>
    </row>
    <row r="22" spans="1:26" x14ac:dyDescent="0.2">
      <c r="A22" s="137" t="s">
        <v>270</v>
      </c>
      <c r="B22" s="138"/>
      <c r="C22" s="102"/>
      <c r="D22" s="103"/>
      <c r="E22" s="103"/>
      <c r="F22" s="103"/>
      <c r="G22" s="103"/>
      <c r="H22" s="103"/>
      <c r="I22" s="103"/>
      <c r="J22" s="103"/>
      <c r="K22" s="104"/>
      <c r="L22" s="102"/>
      <c r="M22" s="103"/>
      <c r="N22" s="103"/>
      <c r="O22" s="103"/>
      <c r="P22" s="103"/>
      <c r="Q22" s="103"/>
      <c r="R22" s="103"/>
      <c r="S22" s="103"/>
      <c r="T22" s="104"/>
      <c r="U22" s="102"/>
      <c r="V22" s="103"/>
      <c r="W22" s="103"/>
      <c r="X22" s="103"/>
      <c r="Y22" s="103"/>
      <c r="Z22" s="104"/>
    </row>
    <row r="23" spans="1:26" x14ac:dyDescent="0.2">
      <c r="A23" s="137" t="s">
        <v>271</v>
      </c>
      <c r="B23" s="138"/>
      <c r="C23" s="102"/>
      <c r="D23" s="103"/>
      <c r="E23" s="103"/>
      <c r="F23" s="103"/>
      <c r="G23" s="103"/>
      <c r="H23" s="103"/>
      <c r="I23" s="103"/>
      <c r="J23" s="103"/>
      <c r="K23" s="104"/>
      <c r="L23" s="102"/>
      <c r="M23" s="103"/>
      <c r="N23" s="103"/>
      <c r="O23" s="103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</row>
    <row r="24" spans="1:26" x14ac:dyDescent="0.2">
      <c r="A24" s="137" t="s">
        <v>272</v>
      </c>
      <c r="B24" s="138"/>
      <c r="C24" s="102"/>
      <c r="D24" s="103"/>
      <c r="E24" s="103"/>
      <c r="F24" s="103"/>
      <c r="G24" s="103"/>
      <c r="H24" s="103"/>
      <c r="I24" s="103"/>
      <c r="J24" s="103"/>
      <c r="K24" s="104"/>
      <c r="L24" s="102"/>
      <c r="M24" s="103"/>
      <c r="N24" s="103"/>
      <c r="O24" s="103"/>
      <c r="P24" s="103"/>
      <c r="Q24" s="103"/>
      <c r="R24" s="103"/>
      <c r="S24" s="103"/>
      <c r="T24" s="104"/>
      <c r="U24" s="102"/>
      <c r="V24" s="103"/>
      <c r="W24" s="103"/>
      <c r="X24" s="103"/>
      <c r="Y24" s="103"/>
      <c r="Z24" s="104"/>
    </row>
    <row r="25" spans="1:26" ht="16" thickBot="1" x14ac:dyDescent="0.25">
      <c r="A25" s="139" t="s">
        <v>273</v>
      </c>
      <c r="B25" s="140"/>
      <c r="C25" s="102"/>
      <c r="D25" s="103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3"/>
      <c r="R25" s="103"/>
      <c r="S25" s="103"/>
      <c r="T25" s="104"/>
      <c r="U25" s="102"/>
      <c r="V25" s="103"/>
      <c r="W25" s="103"/>
      <c r="X25" s="103"/>
      <c r="Y25" s="103"/>
      <c r="Z25" s="104"/>
    </row>
    <row r="26" spans="1:26" x14ac:dyDescent="0.2">
      <c r="A26" s="146" t="s">
        <v>274</v>
      </c>
      <c r="B26" s="147"/>
      <c r="C26" s="109"/>
      <c r="D26" s="110"/>
      <c r="E26" s="110"/>
      <c r="F26" s="110"/>
      <c r="G26" s="110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1"/>
      <c r="U26" s="109"/>
      <c r="V26" s="110"/>
      <c r="W26" s="110"/>
      <c r="X26" s="110"/>
      <c r="Y26" s="110"/>
      <c r="Z26" s="111"/>
    </row>
    <row r="27" spans="1:26" x14ac:dyDescent="0.2">
      <c r="A27" s="137" t="s">
        <v>275</v>
      </c>
      <c r="B27" s="143"/>
      <c r="C27" s="102"/>
      <c r="D27" s="103"/>
      <c r="E27" s="103"/>
      <c r="F27" s="103"/>
      <c r="G27" s="103"/>
      <c r="H27" s="103"/>
      <c r="I27" s="103"/>
      <c r="J27" s="103"/>
      <c r="K27" s="104"/>
      <c r="L27" s="102"/>
      <c r="M27" s="103"/>
      <c r="N27" s="103"/>
      <c r="O27" s="103"/>
      <c r="P27" s="103"/>
      <c r="Q27" s="103"/>
      <c r="R27" s="103"/>
      <c r="S27" s="103"/>
      <c r="T27" s="104"/>
      <c r="U27" s="102"/>
      <c r="V27" s="103"/>
      <c r="W27" s="103"/>
      <c r="X27" s="103"/>
      <c r="Y27" s="103"/>
      <c r="Z27" s="104"/>
    </row>
    <row r="28" spans="1:26" x14ac:dyDescent="0.2">
      <c r="A28" s="137" t="s">
        <v>276</v>
      </c>
      <c r="B28" s="143"/>
      <c r="C28" s="102"/>
      <c r="D28" s="103"/>
      <c r="E28" s="103"/>
      <c r="F28" s="103"/>
      <c r="G28" s="103"/>
      <c r="H28" s="103"/>
      <c r="I28" s="103"/>
      <c r="J28" s="103"/>
      <c r="K28" s="104"/>
      <c r="L28" s="102"/>
      <c r="M28" s="103"/>
      <c r="N28" s="103"/>
      <c r="O28" s="103"/>
      <c r="P28" s="103"/>
      <c r="Q28" s="103"/>
      <c r="R28" s="103"/>
      <c r="S28" s="103"/>
      <c r="T28" s="104"/>
      <c r="U28" s="102"/>
      <c r="V28" s="103"/>
      <c r="W28" s="103"/>
      <c r="X28" s="103"/>
      <c r="Y28" s="103"/>
      <c r="Z28" s="104"/>
    </row>
    <row r="29" spans="1:26" x14ac:dyDescent="0.2">
      <c r="A29" s="137" t="s">
        <v>277</v>
      </c>
      <c r="B29" s="143"/>
      <c r="C29" s="102"/>
      <c r="D29" s="103"/>
      <c r="E29" s="103"/>
      <c r="F29" s="103"/>
      <c r="G29" s="103"/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4"/>
      <c r="U29" s="102"/>
      <c r="V29" s="103"/>
      <c r="W29" s="103"/>
      <c r="X29" s="103"/>
      <c r="Y29" s="103"/>
      <c r="Z29" s="104"/>
    </row>
    <row r="30" spans="1:26" x14ac:dyDescent="0.2">
      <c r="A30" s="137" t="s">
        <v>278</v>
      </c>
      <c r="B30" s="143"/>
      <c r="C30" s="102"/>
      <c r="D30" s="103"/>
      <c r="E30" s="103"/>
      <c r="F30" s="103"/>
      <c r="G30" s="103"/>
      <c r="H30" s="103"/>
      <c r="I30" s="103"/>
      <c r="J30" s="103"/>
      <c r="K30" s="104"/>
      <c r="L30" s="102"/>
      <c r="M30" s="103"/>
      <c r="N30" s="103"/>
      <c r="O30" s="103"/>
      <c r="P30" s="103"/>
      <c r="Q30" s="103"/>
      <c r="R30" s="103"/>
      <c r="S30" s="103"/>
      <c r="T30" s="104"/>
      <c r="U30" s="102"/>
      <c r="V30" s="103"/>
      <c r="W30" s="103"/>
      <c r="X30" s="103"/>
      <c r="Y30" s="103"/>
      <c r="Z30" s="104"/>
    </row>
    <row r="31" spans="1:26" x14ac:dyDescent="0.2">
      <c r="A31" s="137" t="s">
        <v>279</v>
      </c>
      <c r="B31" s="143"/>
      <c r="C31" s="102"/>
      <c r="D31" s="103"/>
      <c r="E31" s="103"/>
      <c r="F31" s="103"/>
      <c r="G31" s="103"/>
      <c r="H31" s="103"/>
      <c r="I31" s="103"/>
      <c r="J31" s="103"/>
      <c r="K31" s="104"/>
      <c r="L31" s="102"/>
      <c r="M31" s="103"/>
      <c r="N31" s="103"/>
      <c r="O31" s="103"/>
      <c r="P31" s="103"/>
      <c r="Q31" s="103"/>
      <c r="R31" s="103"/>
      <c r="S31" s="103"/>
      <c r="T31" s="104"/>
      <c r="U31" s="102"/>
      <c r="V31" s="103"/>
      <c r="W31" s="103"/>
      <c r="X31" s="103"/>
      <c r="Y31" s="103"/>
      <c r="Z31" s="104"/>
    </row>
    <row r="32" spans="1:26" x14ac:dyDescent="0.2">
      <c r="A32" s="137" t="s">
        <v>280</v>
      </c>
      <c r="B32" s="143"/>
      <c r="C32" s="102"/>
      <c r="D32" s="103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4"/>
      <c r="U32" s="102"/>
      <c r="V32" s="103"/>
      <c r="W32" s="103"/>
      <c r="X32" s="103"/>
      <c r="Y32" s="103"/>
      <c r="Z32" s="104"/>
    </row>
    <row r="33" spans="1:26" x14ac:dyDescent="0.2">
      <c r="A33" s="137" t="s">
        <v>281</v>
      </c>
      <c r="B33" s="143"/>
      <c r="C33" s="102"/>
      <c r="D33" s="103"/>
      <c r="E33" s="103"/>
      <c r="F33" s="103"/>
      <c r="G33" s="103"/>
      <c r="H33" s="103"/>
      <c r="I33" s="103"/>
      <c r="J33" s="103"/>
      <c r="K33" s="104"/>
      <c r="L33" s="102"/>
      <c r="M33" s="103"/>
      <c r="N33" s="103"/>
      <c r="O33" s="103"/>
      <c r="P33" s="103"/>
      <c r="Q33" s="103"/>
      <c r="R33" s="103"/>
      <c r="S33" s="103"/>
      <c r="T33" s="104"/>
      <c r="U33" s="102"/>
      <c r="V33" s="103"/>
      <c r="W33" s="103"/>
      <c r="X33" s="103"/>
      <c r="Y33" s="103"/>
      <c r="Z33" s="104"/>
    </row>
    <row r="34" spans="1:26" x14ac:dyDescent="0.2">
      <c r="A34" s="137" t="s">
        <v>282</v>
      </c>
      <c r="B34" s="143"/>
      <c r="C34" s="102"/>
      <c r="D34" s="103"/>
      <c r="E34" s="103"/>
      <c r="F34" s="103"/>
      <c r="G34" s="103"/>
      <c r="H34" s="103"/>
      <c r="I34" s="103"/>
      <c r="J34" s="103"/>
      <c r="K34" s="104"/>
      <c r="L34" s="102"/>
      <c r="M34" s="103"/>
      <c r="N34" s="103"/>
      <c r="O34" s="103"/>
      <c r="P34" s="103"/>
      <c r="Q34" s="103"/>
      <c r="R34" s="103"/>
      <c r="S34" s="103"/>
      <c r="T34" s="104"/>
      <c r="U34" s="102"/>
      <c r="V34" s="103"/>
      <c r="W34" s="103"/>
      <c r="X34" s="103"/>
      <c r="Y34" s="103"/>
      <c r="Z34" s="104"/>
    </row>
    <row r="35" spans="1:26" x14ac:dyDescent="0.2">
      <c r="A35" s="137" t="s">
        <v>283</v>
      </c>
      <c r="B35" s="143"/>
      <c r="C35" s="102"/>
      <c r="D35" s="103"/>
      <c r="E35" s="103"/>
      <c r="F35" s="103"/>
      <c r="G35" s="103"/>
      <c r="H35" s="103"/>
      <c r="I35" s="103"/>
      <c r="J35" s="103"/>
      <c r="K35" s="104"/>
      <c r="L35" s="102"/>
      <c r="M35" s="103"/>
      <c r="N35" s="103"/>
      <c r="O35" s="103"/>
      <c r="P35" s="103"/>
      <c r="Q35" s="103"/>
      <c r="R35" s="103"/>
      <c r="S35" s="103"/>
      <c r="T35" s="104"/>
      <c r="U35" s="102"/>
      <c r="V35" s="103"/>
      <c r="W35" s="103"/>
      <c r="X35" s="103"/>
      <c r="Y35" s="103"/>
      <c r="Z35" s="104"/>
    </row>
    <row r="36" spans="1:26" ht="16" thickBot="1" x14ac:dyDescent="0.25">
      <c r="A36" s="144" t="s">
        <v>284</v>
      </c>
      <c r="B36" s="145"/>
      <c r="C36" s="102"/>
      <c r="D36" s="103"/>
      <c r="E36" s="103"/>
      <c r="F36" s="103"/>
      <c r="G36" s="103"/>
      <c r="H36" s="103"/>
      <c r="I36" s="103"/>
      <c r="J36" s="103"/>
      <c r="K36" s="104"/>
      <c r="L36" s="102"/>
      <c r="M36" s="103"/>
      <c r="N36" s="103"/>
      <c r="O36" s="103"/>
      <c r="P36" s="103"/>
      <c r="Q36" s="103"/>
      <c r="R36" s="103"/>
      <c r="S36" s="103"/>
      <c r="T36" s="104"/>
      <c r="U36" s="102"/>
      <c r="V36" s="103"/>
      <c r="W36" s="103"/>
      <c r="X36" s="103"/>
      <c r="Y36" s="103"/>
      <c r="Z36" s="104"/>
    </row>
    <row r="37" spans="1:26" x14ac:dyDescent="0.2">
      <c r="A37" s="141" t="s">
        <v>285</v>
      </c>
      <c r="B37" s="142"/>
      <c r="C37" s="109"/>
      <c r="D37" s="110"/>
      <c r="E37" s="110"/>
      <c r="F37" s="110"/>
      <c r="G37" s="110"/>
      <c r="H37" s="110"/>
      <c r="I37" s="110"/>
      <c r="J37" s="110"/>
      <c r="K37" s="1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</row>
    <row r="38" spans="1:26" x14ac:dyDescent="0.2">
      <c r="A38" s="137" t="s">
        <v>286</v>
      </c>
      <c r="B38" s="138"/>
      <c r="C38" s="102"/>
      <c r="D38" s="103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03"/>
      <c r="R38" s="103"/>
      <c r="S38" s="103"/>
      <c r="T38" s="104"/>
      <c r="U38" s="102"/>
      <c r="V38" s="103"/>
      <c r="W38" s="103"/>
      <c r="X38" s="103"/>
      <c r="Y38" s="103"/>
      <c r="Z38" s="104"/>
    </row>
    <row r="39" spans="1:26" x14ac:dyDescent="0.2">
      <c r="A39" s="137" t="s">
        <v>287</v>
      </c>
      <c r="B39" s="138"/>
      <c r="C39" s="102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104"/>
      <c r="U39" s="102"/>
      <c r="V39" s="103"/>
      <c r="W39" s="103"/>
      <c r="X39" s="103"/>
      <c r="Y39" s="103"/>
      <c r="Z39" s="104"/>
    </row>
    <row r="40" spans="1:26" x14ac:dyDescent="0.2">
      <c r="A40" s="137" t="s">
        <v>288</v>
      </c>
      <c r="B40" s="138"/>
      <c r="C40" s="102"/>
      <c r="D40" s="103"/>
      <c r="E40" s="103"/>
      <c r="F40" s="103"/>
      <c r="G40" s="103"/>
      <c r="H40" s="103"/>
      <c r="I40" s="103"/>
      <c r="J40" s="103"/>
      <c r="K40" s="104"/>
      <c r="L40" s="102"/>
      <c r="M40" s="103"/>
      <c r="N40" s="103"/>
      <c r="O40" s="103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</row>
    <row r="41" spans="1:26" x14ac:dyDescent="0.2">
      <c r="A41" s="137" t="s">
        <v>289</v>
      </c>
      <c r="B41" s="138"/>
      <c r="C41" s="102"/>
      <c r="D41" s="103"/>
      <c r="E41" s="103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</row>
    <row r="42" spans="1:26" x14ac:dyDescent="0.2">
      <c r="A42" s="137" t="s">
        <v>290</v>
      </c>
      <c r="B42" s="138"/>
      <c r="C42" s="102"/>
      <c r="D42" s="103"/>
      <c r="E42" s="103"/>
      <c r="F42" s="103"/>
      <c r="G42" s="103"/>
      <c r="H42" s="103"/>
      <c r="I42" s="103"/>
      <c r="J42" s="103"/>
      <c r="K42" s="104"/>
      <c r="L42" s="102"/>
      <c r="M42" s="103"/>
      <c r="N42" s="103"/>
      <c r="O42" s="103"/>
      <c r="P42" s="103"/>
      <c r="Q42" s="103"/>
      <c r="R42" s="103"/>
      <c r="S42" s="103"/>
      <c r="T42" s="104"/>
      <c r="U42" s="102"/>
      <c r="V42" s="103"/>
      <c r="W42" s="103"/>
      <c r="X42" s="103"/>
      <c r="Y42" s="103"/>
      <c r="Z42" s="104"/>
    </row>
    <row r="43" spans="1:26" x14ac:dyDescent="0.2">
      <c r="A43" s="137" t="s">
        <v>291</v>
      </c>
      <c r="B43" s="138"/>
      <c r="C43" s="102"/>
      <c r="D43" s="103"/>
      <c r="E43" s="103"/>
      <c r="F43" s="103"/>
      <c r="G43" s="103"/>
      <c r="H43" s="103"/>
      <c r="I43" s="103"/>
      <c r="J43" s="103"/>
      <c r="K43" s="104"/>
      <c r="L43" s="102"/>
      <c r="M43" s="103"/>
      <c r="N43" s="103"/>
      <c r="O43" s="103"/>
      <c r="P43" s="103"/>
      <c r="Q43" s="103"/>
      <c r="R43" s="103"/>
      <c r="S43" s="103"/>
      <c r="T43" s="104"/>
      <c r="U43" s="102"/>
      <c r="V43" s="103"/>
      <c r="W43" s="103"/>
      <c r="X43" s="103"/>
      <c r="Y43" s="103"/>
      <c r="Z43" s="104"/>
    </row>
    <row r="44" spans="1:26" x14ac:dyDescent="0.2">
      <c r="A44" s="137" t="s">
        <v>292</v>
      </c>
      <c r="B44" s="138"/>
      <c r="C44" s="102"/>
      <c r="D44" s="103"/>
      <c r="E44" s="103"/>
      <c r="F44" s="103"/>
      <c r="G44" s="103"/>
      <c r="H44" s="103"/>
      <c r="I44" s="103"/>
      <c r="J44" s="103"/>
      <c r="K44" s="104"/>
      <c r="L44" s="102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4"/>
    </row>
    <row r="45" spans="1:26" x14ac:dyDescent="0.2">
      <c r="A45" s="137" t="s">
        <v>293</v>
      </c>
      <c r="B45" s="138"/>
      <c r="C45" s="102"/>
      <c r="D45" s="103"/>
      <c r="E45" s="103"/>
      <c r="F45" s="103"/>
      <c r="G45" s="103"/>
      <c r="H45" s="103"/>
      <c r="I45" s="103"/>
      <c r="J45" s="103"/>
      <c r="K45" s="104"/>
      <c r="L45" s="102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4"/>
    </row>
    <row r="46" spans="1:26" x14ac:dyDescent="0.2">
      <c r="A46" s="137" t="s">
        <v>294</v>
      </c>
      <c r="B46" s="138"/>
      <c r="C46" s="102"/>
      <c r="D46" s="103"/>
      <c r="E46" s="103"/>
      <c r="F46" s="103"/>
      <c r="G46" s="103"/>
      <c r="H46" s="103"/>
      <c r="I46" s="103"/>
      <c r="J46" s="103"/>
      <c r="K46" s="104"/>
      <c r="L46" s="102"/>
      <c r="M46" s="103"/>
      <c r="N46" s="103"/>
      <c r="O46" s="103"/>
      <c r="P46" s="103"/>
      <c r="Q46" s="103"/>
      <c r="R46" s="103"/>
      <c r="S46" s="103"/>
      <c r="T46" s="104"/>
      <c r="U46" s="102"/>
      <c r="V46" s="103"/>
      <c r="W46" s="103"/>
      <c r="X46" s="103"/>
      <c r="Y46" s="103"/>
      <c r="Z46" s="104"/>
    </row>
    <row r="47" spans="1:26" ht="16" thickBot="1" x14ac:dyDescent="0.25">
      <c r="A47" s="139" t="s">
        <v>295</v>
      </c>
      <c r="B47" s="140"/>
      <c r="C47" s="105"/>
      <c r="D47" s="106"/>
      <c r="E47" s="106"/>
      <c r="F47" s="106"/>
      <c r="G47" s="106"/>
      <c r="H47" s="106"/>
      <c r="I47" s="106"/>
      <c r="J47" s="106"/>
      <c r="K47" s="107"/>
      <c r="L47" s="105"/>
      <c r="M47" s="106"/>
      <c r="N47" s="106"/>
      <c r="O47" s="106"/>
      <c r="P47" s="106"/>
      <c r="Q47" s="106"/>
      <c r="R47" s="106"/>
      <c r="S47" s="106"/>
      <c r="T47" s="107"/>
      <c r="U47" s="105"/>
      <c r="V47" s="106"/>
      <c r="W47" s="106"/>
      <c r="X47" s="106"/>
      <c r="Y47" s="106"/>
      <c r="Z47" s="107"/>
    </row>
    <row r="48" spans="1:26" x14ac:dyDescent="0.2">
      <c r="A48" s="141" t="s">
        <v>296</v>
      </c>
      <c r="B48" s="142"/>
      <c r="C48" s="109"/>
      <c r="D48" s="110"/>
      <c r="E48" s="110"/>
      <c r="F48" s="110"/>
      <c r="G48" s="110"/>
      <c r="H48" s="110"/>
      <c r="I48" s="110"/>
      <c r="J48" s="110"/>
      <c r="K48" s="111"/>
      <c r="L48" s="109"/>
      <c r="M48" s="110"/>
      <c r="N48" s="110"/>
      <c r="O48" s="110"/>
      <c r="P48" s="110"/>
      <c r="Q48" s="110"/>
      <c r="R48" s="110"/>
      <c r="S48" s="110"/>
      <c r="T48" s="111"/>
      <c r="U48" s="109"/>
      <c r="V48" s="110"/>
      <c r="W48" s="110"/>
      <c r="X48" s="110"/>
      <c r="Y48" s="110"/>
      <c r="Z48" s="111"/>
    </row>
    <row r="49" spans="1:26" x14ac:dyDescent="0.2">
      <c r="A49" s="137" t="s">
        <v>297</v>
      </c>
      <c r="B49" s="138"/>
      <c r="C49" s="102"/>
      <c r="D49" s="103"/>
      <c r="E49" s="103"/>
      <c r="F49" s="103"/>
      <c r="G49" s="103"/>
      <c r="H49" s="103"/>
      <c r="I49" s="103"/>
      <c r="J49" s="103"/>
      <c r="K49" s="104"/>
      <c r="L49" s="102"/>
      <c r="M49" s="103"/>
      <c r="N49" s="103"/>
      <c r="O49" s="103"/>
      <c r="P49" s="103"/>
      <c r="Q49" s="103"/>
      <c r="R49" s="103"/>
      <c r="S49" s="103"/>
      <c r="T49" s="104"/>
      <c r="U49" s="102"/>
      <c r="V49" s="103"/>
      <c r="W49" s="103"/>
      <c r="X49" s="103"/>
      <c r="Y49" s="103"/>
      <c r="Z49" s="104"/>
    </row>
    <row r="50" spans="1:26" x14ac:dyDescent="0.2">
      <c r="A50" s="137" t="s">
        <v>298</v>
      </c>
      <c r="B50" s="138"/>
      <c r="C50" s="102"/>
      <c r="D50" s="103"/>
      <c r="E50" s="103"/>
      <c r="F50" s="103"/>
      <c r="G50" s="103"/>
      <c r="H50" s="103"/>
      <c r="I50" s="103"/>
      <c r="J50" s="103"/>
      <c r="K50" s="104"/>
      <c r="L50" s="102"/>
      <c r="M50" s="103"/>
      <c r="N50" s="103"/>
      <c r="O50" s="103"/>
      <c r="P50" s="103"/>
      <c r="Q50" s="103"/>
      <c r="R50" s="103"/>
      <c r="S50" s="103"/>
      <c r="T50" s="104"/>
      <c r="U50" s="102"/>
      <c r="V50" s="103"/>
      <c r="W50" s="103"/>
      <c r="X50" s="103"/>
      <c r="Y50" s="103"/>
      <c r="Z50" s="104"/>
    </row>
    <row r="51" spans="1:26" x14ac:dyDescent="0.2">
      <c r="A51" s="137" t="s">
        <v>299</v>
      </c>
      <c r="B51" s="138"/>
      <c r="C51" s="102"/>
      <c r="D51" s="103"/>
      <c r="E51" s="103"/>
      <c r="F51" s="103"/>
      <c r="G51" s="103"/>
      <c r="H51" s="103"/>
      <c r="I51" s="103"/>
      <c r="J51" s="103"/>
      <c r="K51" s="104"/>
      <c r="L51" s="102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4"/>
    </row>
    <row r="52" spans="1:26" x14ac:dyDescent="0.2">
      <c r="A52" s="137" t="s">
        <v>300</v>
      </c>
      <c r="B52" s="138"/>
      <c r="C52" s="102"/>
      <c r="D52" s="103"/>
      <c r="E52" s="103"/>
      <c r="F52" s="103"/>
      <c r="G52" s="103"/>
      <c r="H52" s="103"/>
      <c r="I52" s="103"/>
      <c r="J52" s="103"/>
      <c r="K52" s="104"/>
      <c r="L52" s="102"/>
      <c r="M52" s="103"/>
      <c r="N52" s="103"/>
      <c r="O52" s="103"/>
      <c r="P52" s="103"/>
      <c r="Q52" s="103"/>
      <c r="R52" s="103"/>
      <c r="S52" s="103"/>
      <c r="T52" s="104"/>
      <c r="U52" s="102"/>
      <c r="V52" s="103"/>
      <c r="W52" s="103"/>
      <c r="X52" s="103"/>
      <c r="Y52" s="103"/>
      <c r="Z52" s="104"/>
    </row>
    <row r="53" spans="1:26" x14ac:dyDescent="0.2">
      <c r="A53" s="137" t="s">
        <v>301</v>
      </c>
      <c r="B53" s="138"/>
      <c r="C53" s="102"/>
      <c r="D53" s="103"/>
      <c r="E53" s="103"/>
      <c r="F53" s="103"/>
      <c r="G53" s="103"/>
      <c r="H53" s="103"/>
      <c r="I53" s="103"/>
      <c r="J53" s="103"/>
      <c r="K53" s="104"/>
      <c r="L53" s="102"/>
      <c r="M53" s="103"/>
      <c r="N53" s="103"/>
      <c r="O53" s="103"/>
      <c r="P53" s="103"/>
      <c r="Q53" s="103"/>
      <c r="R53" s="103"/>
      <c r="S53" s="103"/>
      <c r="T53" s="104"/>
      <c r="U53" s="102"/>
      <c r="V53" s="103"/>
      <c r="W53" s="103"/>
      <c r="X53" s="103"/>
      <c r="Y53" s="103"/>
      <c r="Z53" s="104"/>
    </row>
    <row r="54" spans="1:26" x14ac:dyDescent="0.2">
      <c r="A54" s="137" t="s">
        <v>302</v>
      </c>
      <c r="B54" s="138"/>
      <c r="C54" s="102"/>
      <c r="D54" s="103"/>
      <c r="E54" s="103"/>
      <c r="F54" s="103"/>
      <c r="G54" s="103"/>
      <c r="H54" s="103"/>
      <c r="I54" s="103"/>
      <c r="J54" s="103"/>
      <c r="K54" s="104"/>
      <c r="L54" s="102"/>
      <c r="M54" s="103"/>
      <c r="N54" s="103"/>
      <c r="O54" s="103"/>
      <c r="P54" s="103"/>
      <c r="Q54" s="103"/>
      <c r="R54" s="103"/>
      <c r="S54" s="103"/>
      <c r="T54" s="104"/>
      <c r="U54" s="102"/>
      <c r="V54" s="103"/>
      <c r="W54" s="103"/>
      <c r="X54" s="103"/>
      <c r="Y54" s="103"/>
      <c r="Z54" s="104"/>
    </row>
    <row r="55" spans="1:26" x14ac:dyDescent="0.2">
      <c r="A55" s="137" t="s">
        <v>303</v>
      </c>
      <c r="B55" s="138"/>
      <c r="C55" s="102"/>
      <c r="D55" s="103"/>
      <c r="E55" s="103"/>
      <c r="F55" s="103"/>
      <c r="G55" s="103"/>
      <c r="H55" s="103"/>
      <c r="I55" s="103"/>
      <c r="J55" s="103"/>
      <c r="K55" s="104"/>
      <c r="L55" s="102"/>
      <c r="M55" s="103"/>
      <c r="N55" s="103"/>
      <c r="O55" s="103"/>
      <c r="P55" s="103"/>
      <c r="Q55" s="103"/>
      <c r="R55" s="103"/>
      <c r="S55" s="103"/>
      <c r="T55" s="104"/>
      <c r="U55" s="102"/>
      <c r="V55" s="103"/>
      <c r="W55" s="103"/>
      <c r="X55" s="103"/>
      <c r="Y55" s="103"/>
      <c r="Z55" s="104"/>
    </row>
    <row r="56" spans="1:26" x14ac:dyDescent="0.2">
      <c r="A56" s="137" t="s">
        <v>304</v>
      </c>
      <c r="B56" s="138"/>
      <c r="C56" s="102"/>
      <c r="D56" s="103"/>
      <c r="E56" s="103"/>
      <c r="F56" s="103"/>
      <c r="G56" s="103"/>
      <c r="H56" s="103"/>
      <c r="I56" s="103"/>
      <c r="J56" s="103"/>
      <c r="K56" s="104"/>
      <c r="L56" s="102"/>
      <c r="M56" s="103"/>
      <c r="N56" s="103"/>
      <c r="O56" s="103"/>
      <c r="P56" s="103"/>
      <c r="Q56" s="103"/>
      <c r="R56" s="103"/>
      <c r="S56" s="103"/>
      <c r="T56" s="104"/>
      <c r="U56" s="102"/>
      <c r="V56" s="103"/>
      <c r="W56" s="103"/>
      <c r="X56" s="103"/>
      <c r="Y56" s="103"/>
      <c r="Z56" s="104"/>
    </row>
    <row r="57" spans="1:26" x14ac:dyDescent="0.2">
      <c r="A57" s="137" t="s">
        <v>305</v>
      </c>
      <c r="B57" s="138"/>
      <c r="C57" s="102"/>
      <c r="D57" s="103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4"/>
    </row>
    <row r="58" spans="1:26" ht="16" thickBot="1" x14ac:dyDescent="0.25">
      <c r="A58" s="139" t="s">
        <v>306</v>
      </c>
      <c r="B58" s="140"/>
      <c r="C58" s="105"/>
      <c r="D58" s="106"/>
      <c r="E58" s="106"/>
      <c r="F58" s="106"/>
      <c r="G58" s="106"/>
      <c r="H58" s="106"/>
      <c r="I58" s="106"/>
      <c r="J58" s="106"/>
      <c r="K58" s="107"/>
      <c r="L58" s="105"/>
      <c r="M58" s="106"/>
      <c r="N58" s="106"/>
      <c r="O58" s="106"/>
      <c r="P58" s="106"/>
      <c r="Q58" s="106"/>
      <c r="R58" s="106"/>
      <c r="S58" s="106"/>
      <c r="T58" s="107"/>
      <c r="U58" s="105"/>
      <c r="V58" s="106"/>
      <c r="W58" s="106"/>
      <c r="X58" s="106"/>
      <c r="Y58" s="106"/>
      <c r="Z58" s="107"/>
    </row>
    <row r="59" spans="1:26" x14ac:dyDescent="0.2">
      <c r="A59" s="141" t="s">
        <v>307</v>
      </c>
      <c r="B59" s="142"/>
      <c r="C59" s="109"/>
      <c r="D59" s="110"/>
      <c r="E59" s="110"/>
      <c r="F59" s="110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0"/>
      <c r="R59" s="110"/>
      <c r="S59" s="110"/>
      <c r="T59" s="111"/>
      <c r="U59" s="109"/>
      <c r="V59" s="110"/>
      <c r="W59" s="110"/>
      <c r="X59" s="110"/>
      <c r="Y59" s="110"/>
      <c r="Z59" s="111"/>
    </row>
    <row r="60" spans="1:26" x14ac:dyDescent="0.2">
      <c r="A60" s="137" t="s">
        <v>308</v>
      </c>
      <c r="B60" s="138"/>
      <c r="C60" s="102"/>
      <c r="D60" s="103"/>
      <c r="E60" s="103"/>
      <c r="F60" s="103"/>
      <c r="G60" s="103"/>
      <c r="H60" s="103"/>
      <c r="I60" s="103"/>
      <c r="J60" s="103"/>
      <c r="K60" s="104"/>
      <c r="L60" s="102"/>
      <c r="M60" s="103"/>
      <c r="N60" s="103"/>
      <c r="O60" s="103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</row>
    <row r="61" spans="1:26" x14ac:dyDescent="0.2">
      <c r="A61" s="137" t="s">
        <v>309</v>
      </c>
      <c r="B61" s="138"/>
      <c r="C61" s="102"/>
      <c r="D61" s="103"/>
      <c r="E61" s="103"/>
      <c r="F61" s="103"/>
      <c r="G61" s="103"/>
      <c r="H61" s="103"/>
      <c r="I61" s="103"/>
      <c r="J61" s="103"/>
      <c r="K61" s="104"/>
      <c r="L61" s="102"/>
      <c r="M61" s="103"/>
      <c r="N61" s="103"/>
      <c r="O61" s="103"/>
      <c r="P61" s="103"/>
      <c r="Q61" s="103"/>
      <c r="R61" s="103"/>
      <c r="S61" s="103"/>
      <c r="T61" s="104"/>
      <c r="U61" s="102"/>
      <c r="V61" s="103"/>
      <c r="W61" s="103"/>
      <c r="X61" s="103"/>
      <c r="Y61" s="103"/>
      <c r="Z61" s="104"/>
    </row>
    <row r="62" spans="1:26" x14ac:dyDescent="0.2">
      <c r="A62" s="137" t="s">
        <v>310</v>
      </c>
      <c r="B62" s="138"/>
      <c r="C62" s="102"/>
      <c r="D62" s="103"/>
      <c r="E62" s="103"/>
      <c r="F62" s="103"/>
      <c r="G62" s="103"/>
      <c r="H62" s="103"/>
      <c r="I62" s="103"/>
      <c r="J62" s="103"/>
      <c r="K62" s="104"/>
      <c r="L62" s="102"/>
      <c r="M62" s="103"/>
      <c r="N62" s="103"/>
      <c r="O62" s="103"/>
      <c r="P62" s="103"/>
      <c r="Q62" s="103"/>
      <c r="R62" s="103"/>
      <c r="S62" s="103"/>
      <c r="T62" s="104"/>
      <c r="U62" s="102"/>
      <c r="V62" s="103"/>
      <c r="W62" s="103"/>
      <c r="X62" s="103"/>
      <c r="Y62" s="103"/>
      <c r="Z62" s="104"/>
    </row>
    <row r="63" spans="1:26" x14ac:dyDescent="0.2">
      <c r="A63" s="137" t="s">
        <v>311</v>
      </c>
      <c r="B63" s="138"/>
      <c r="C63" s="102"/>
      <c r="D63" s="103"/>
      <c r="E63" s="103"/>
      <c r="F63" s="103"/>
      <c r="G63" s="103"/>
      <c r="H63" s="103"/>
      <c r="I63" s="103"/>
      <c r="J63" s="103"/>
      <c r="K63" s="104"/>
      <c r="L63" s="102"/>
      <c r="M63" s="103"/>
      <c r="N63" s="103"/>
      <c r="O63" s="103"/>
      <c r="P63" s="103"/>
      <c r="Q63" s="103"/>
      <c r="R63" s="103"/>
      <c r="S63" s="103"/>
      <c r="T63" s="104"/>
      <c r="U63" s="102"/>
      <c r="V63" s="103"/>
      <c r="W63" s="103"/>
      <c r="X63" s="103"/>
      <c r="Y63" s="103"/>
      <c r="Z63" s="104"/>
    </row>
    <row r="64" spans="1:26" x14ac:dyDescent="0.2">
      <c r="A64" s="137" t="s">
        <v>312</v>
      </c>
      <c r="B64" s="138"/>
      <c r="C64" s="102"/>
      <c r="D64" s="103"/>
      <c r="E64" s="103"/>
      <c r="F64" s="103"/>
      <c r="G64" s="103"/>
      <c r="H64" s="103"/>
      <c r="I64" s="103"/>
      <c r="J64" s="103"/>
      <c r="K64" s="104"/>
      <c r="L64" s="102"/>
      <c r="M64" s="103"/>
      <c r="N64" s="103"/>
      <c r="O64" s="103"/>
      <c r="P64" s="103"/>
      <c r="Q64" s="103"/>
      <c r="R64" s="103"/>
      <c r="S64" s="103"/>
      <c r="T64" s="104"/>
      <c r="U64" s="102"/>
      <c r="V64" s="103"/>
      <c r="W64" s="103"/>
      <c r="X64" s="103"/>
      <c r="Y64" s="103"/>
      <c r="Z64" s="104"/>
    </row>
    <row r="65" spans="1:26" x14ac:dyDescent="0.2">
      <c r="A65" s="137" t="s">
        <v>313</v>
      </c>
      <c r="B65" s="138"/>
      <c r="C65" s="102"/>
      <c r="D65" s="103"/>
      <c r="E65" s="103"/>
      <c r="F65" s="103"/>
      <c r="G65" s="103"/>
      <c r="H65" s="103"/>
      <c r="I65" s="103"/>
      <c r="J65" s="103"/>
      <c r="K65" s="104"/>
      <c r="L65" s="102"/>
      <c r="M65" s="103"/>
      <c r="N65" s="103"/>
      <c r="O65" s="103"/>
      <c r="P65" s="103"/>
      <c r="Q65" s="103"/>
      <c r="R65" s="103"/>
      <c r="S65" s="103"/>
      <c r="T65" s="104"/>
      <c r="U65" s="102"/>
      <c r="V65" s="103"/>
      <c r="W65" s="103"/>
      <c r="X65" s="103"/>
      <c r="Y65" s="103"/>
      <c r="Z65" s="104"/>
    </row>
    <row r="66" spans="1:26" x14ac:dyDescent="0.2">
      <c r="A66" s="137" t="s">
        <v>314</v>
      </c>
      <c r="B66" s="138"/>
      <c r="C66" s="102"/>
      <c r="D66" s="103"/>
      <c r="E66" s="103"/>
      <c r="F66" s="103"/>
      <c r="G66" s="103"/>
      <c r="H66" s="103"/>
      <c r="I66" s="103"/>
      <c r="J66" s="103"/>
      <c r="K66" s="104"/>
      <c r="L66" s="102"/>
      <c r="M66" s="103"/>
      <c r="N66" s="103"/>
      <c r="O66" s="103"/>
      <c r="P66" s="103"/>
      <c r="Q66" s="103"/>
      <c r="R66" s="103"/>
      <c r="S66" s="103"/>
      <c r="T66" s="104"/>
      <c r="U66" s="102"/>
      <c r="V66" s="103"/>
      <c r="W66" s="103"/>
      <c r="X66" s="103"/>
      <c r="Y66" s="103"/>
      <c r="Z66" s="104"/>
    </row>
    <row r="67" spans="1:26" x14ac:dyDescent="0.2">
      <c r="A67" s="137" t="s">
        <v>315</v>
      </c>
      <c r="B67" s="138"/>
      <c r="C67" s="102"/>
      <c r="D67" s="103"/>
      <c r="E67" s="103"/>
      <c r="F67" s="103"/>
      <c r="G67" s="103"/>
      <c r="H67" s="103"/>
      <c r="I67" s="103"/>
      <c r="J67" s="103"/>
      <c r="K67" s="104"/>
      <c r="L67" s="102"/>
      <c r="M67" s="103"/>
      <c r="N67" s="103"/>
      <c r="O67" s="103"/>
      <c r="P67" s="103"/>
      <c r="Q67" s="103"/>
      <c r="R67" s="103"/>
      <c r="S67" s="103"/>
      <c r="T67" s="104"/>
      <c r="U67" s="102"/>
      <c r="V67" s="103"/>
      <c r="W67" s="103"/>
      <c r="X67" s="103"/>
      <c r="Y67" s="103"/>
      <c r="Z67" s="104"/>
    </row>
    <row r="68" spans="1:26" x14ac:dyDescent="0.2">
      <c r="A68" s="137" t="s">
        <v>316</v>
      </c>
      <c r="B68" s="138"/>
      <c r="C68" s="102"/>
      <c r="D68" s="103"/>
      <c r="E68" s="103"/>
      <c r="F68" s="103"/>
      <c r="G68" s="103"/>
      <c r="H68" s="103"/>
      <c r="I68" s="103"/>
      <c r="J68" s="103"/>
      <c r="K68" s="104"/>
      <c r="L68" s="102"/>
      <c r="M68" s="103"/>
      <c r="N68" s="103"/>
      <c r="O68" s="103"/>
      <c r="P68" s="103"/>
      <c r="Q68" s="103"/>
      <c r="R68" s="103"/>
      <c r="S68" s="103"/>
      <c r="T68" s="104"/>
      <c r="U68" s="102"/>
      <c r="V68" s="103"/>
      <c r="W68" s="103"/>
      <c r="X68" s="103"/>
      <c r="Y68" s="103"/>
      <c r="Z68" s="104"/>
    </row>
    <row r="69" spans="1:26" ht="16" thickBot="1" x14ac:dyDescent="0.25">
      <c r="A69" s="139" t="s">
        <v>317</v>
      </c>
      <c r="B69" s="140"/>
      <c r="C69" s="105"/>
      <c r="D69" s="106"/>
      <c r="E69" s="106"/>
      <c r="F69" s="106"/>
      <c r="G69" s="106"/>
      <c r="H69" s="106"/>
      <c r="I69" s="106"/>
      <c r="J69" s="106"/>
      <c r="K69" s="107"/>
      <c r="L69" s="105"/>
      <c r="M69" s="106"/>
      <c r="N69" s="106"/>
      <c r="O69" s="106"/>
      <c r="P69" s="106"/>
      <c r="Q69" s="106"/>
      <c r="R69" s="106"/>
      <c r="S69" s="106"/>
      <c r="T69" s="107"/>
      <c r="U69" s="105"/>
      <c r="V69" s="106"/>
      <c r="W69" s="106"/>
      <c r="X69" s="106"/>
      <c r="Y69" s="106"/>
      <c r="Z69" s="107"/>
    </row>
    <row r="70" spans="1:26" x14ac:dyDescent="0.2">
      <c r="A70" s="141" t="s">
        <v>318</v>
      </c>
      <c r="B70" s="142"/>
      <c r="C70" s="109"/>
      <c r="D70" s="110"/>
      <c r="E70" s="110"/>
      <c r="F70" s="110"/>
      <c r="G70" s="110"/>
      <c r="H70" s="110"/>
      <c r="I70" s="110"/>
      <c r="J70" s="110"/>
      <c r="K70" s="111"/>
      <c r="L70" s="109"/>
      <c r="M70" s="110"/>
      <c r="N70" s="110"/>
      <c r="O70" s="110"/>
      <c r="P70" s="110"/>
      <c r="Q70" s="110"/>
      <c r="R70" s="110"/>
      <c r="S70" s="110"/>
      <c r="T70" s="111"/>
      <c r="U70" s="109"/>
      <c r="V70" s="110"/>
      <c r="W70" s="110"/>
      <c r="X70" s="110"/>
      <c r="Y70" s="110"/>
      <c r="Z70" s="111"/>
    </row>
    <row r="71" spans="1:26" x14ac:dyDescent="0.2">
      <c r="A71" s="137" t="s">
        <v>319</v>
      </c>
      <c r="B71" s="138"/>
      <c r="C71" s="102"/>
      <c r="D71" s="103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4"/>
    </row>
    <row r="72" spans="1:26" x14ac:dyDescent="0.2">
      <c r="A72" s="137" t="s">
        <v>320</v>
      </c>
      <c r="B72" s="138"/>
      <c r="C72" s="102"/>
      <c r="D72" s="103"/>
      <c r="E72" s="103"/>
      <c r="F72" s="103"/>
      <c r="G72" s="103"/>
      <c r="H72" s="103"/>
      <c r="I72" s="103"/>
      <c r="J72" s="103"/>
      <c r="K72" s="104"/>
      <c r="L72" s="102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4"/>
    </row>
    <row r="73" spans="1:26" x14ac:dyDescent="0.2">
      <c r="A73" s="137" t="s">
        <v>321</v>
      </c>
      <c r="B73" s="138"/>
      <c r="C73" s="102"/>
      <c r="D73" s="103"/>
      <c r="E73" s="103"/>
      <c r="F73" s="103"/>
      <c r="G73" s="103"/>
      <c r="H73" s="103"/>
      <c r="I73" s="103"/>
      <c r="J73" s="103"/>
      <c r="K73" s="104"/>
      <c r="L73" s="102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4"/>
    </row>
    <row r="74" spans="1:26" x14ac:dyDescent="0.2">
      <c r="A74" s="137" t="s">
        <v>322</v>
      </c>
      <c r="B74" s="138"/>
      <c r="C74" s="102"/>
      <c r="D74" s="103"/>
      <c r="E74" s="103"/>
      <c r="F74" s="103"/>
      <c r="G74" s="103"/>
      <c r="H74" s="103"/>
      <c r="I74" s="103"/>
      <c r="J74" s="103"/>
      <c r="K74" s="104"/>
      <c r="L74" s="102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4"/>
    </row>
    <row r="75" spans="1:26" ht="15" customHeight="1" x14ac:dyDescent="0.2">
      <c r="A75" s="137" t="s">
        <v>323</v>
      </c>
      <c r="B75" s="138"/>
      <c r="C75" s="102"/>
      <c r="D75" s="103"/>
      <c r="E75" s="103"/>
      <c r="F75" s="103"/>
      <c r="G75" s="103"/>
      <c r="H75" s="103"/>
      <c r="I75" s="103"/>
      <c r="J75" s="103"/>
      <c r="K75" s="104"/>
      <c r="L75" s="102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4"/>
    </row>
    <row r="76" spans="1:26" ht="15" customHeight="1" x14ac:dyDescent="0.2">
      <c r="A76" s="137" t="s">
        <v>324</v>
      </c>
      <c r="B76" s="138"/>
      <c r="C76" s="102"/>
      <c r="D76" s="103"/>
      <c r="E76" s="103"/>
      <c r="F76" s="103"/>
      <c r="G76" s="103"/>
      <c r="H76" s="103"/>
      <c r="I76" s="103"/>
      <c r="J76" s="103"/>
      <c r="K76" s="104"/>
      <c r="L76" s="102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4"/>
    </row>
    <row r="77" spans="1:26" ht="15" customHeight="1" x14ac:dyDescent="0.2">
      <c r="A77" s="137" t="s">
        <v>325</v>
      </c>
      <c r="B77" s="138"/>
      <c r="C77" s="102"/>
      <c r="D77" s="103"/>
      <c r="E77" s="103"/>
      <c r="F77" s="103"/>
      <c r="G77" s="103"/>
      <c r="H77" s="103"/>
      <c r="I77" s="103"/>
      <c r="J77" s="103"/>
      <c r="K77" s="104"/>
      <c r="L77" s="102"/>
      <c r="M77" s="103"/>
      <c r="N77" s="103"/>
      <c r="O77" s="103"/>
      <c r="P77" s="103"/>
      <c r="Q77" s="103"/>
      <c r="R77" s="103"/>
      <c r="S77" s="103"/>
      <c r="T77" s="104"/>
      <c r="U77" s="102"/>
      <c r="V77" s="103"/>
      <c r="W77" s="103"/>
      <c r="X77" s="103"/>
      <c r="Y77" s="103"/>
      <c r="Z77" s="104"/>
    </row>
    <row r="78" spans="1:26" x14ac:dyDescent="0.2">
      <c r="A78" s="137" t="s">
        <v>326</v>
      </c>
      <c r="B78" s="138"/>
      <c r="C78" s="102"/>
      <c r="D78" s="103"/>
      <c r="E78" s="103"/>
      <c r="F78" s="103"/>
      <c r="G78" s="103"/>
      <c r="H78" s="103"/>
      <c r="I78" s="103"/>
      <c r="J78" s="103"/>
      <c r="K78" s="104"/>
      <c r="L78" s="102"/>
      <c r="M78" s="103"/>
      <c r="N78" s="103"/>
      <c r="O78" s="103"/>
      <c r="P78" s="103"/>
      <c r="Q78" s="103"/>
      <c r="R78" s="103"/>
      <c r="S78" s="103"/>
      <c r="T78" s="104"/>
      <c r="U78" s="102"/>
      <c r="V78" s="103"/>
      <c r="W78" s="103"/>
      <c r="X78" s="103"/>
      <c r="Y78" s="103"/>
      <c r="Z78" s="104"/>
    </row>
    <row r="79" spans="1:26" ht="15" customHeight="1" x14ac:dyDescent="0.2">
      <c r="A79" s="137" t="s">
        <v>327</v>
      </c>
      <c r="B79" s="138"/>
      <c r="C79" s="102"/>
      <c r="D79" s="103"/>
      <c r="E79" s="103"/>
      <c r="F79" s="103"/>
      <c r="G79" s="103"/>
      <c r="H79" s="103"/>
      <c r="I79" s="103"/>
      <c r="J79" s="103"/>
      <c r="K79" s="104"/>
      <c r="L79" s="102"/>
      <c r="M79" s="103"/>
      <c r="N79" s="103"/>
      <c r="O79" s="103"/>
      <c r="P79" s="103"/>
      <c r="Q79" s="103"/>
      <c r="R79" s="103"/>
      <c r="S79" s="103"/>
      <c r="T79" s="104"/>
      <c r="U79" s="102"/>
      <c r="V79" s="103"/>
      <c r="W79" s="103"/>
      <c r="X79" s="103"/>
      <c r="Y79" s="103"/>
      <c r="Z79" s="104"/>
    </row>
    <row r="80" spans="1:26" ht="15" customHeight="1" thickBot="1" x14ac:dyDescent="0.25">
      <c r="A80" s="139" t="s">
        <v>328</v>
      </c>
      <c r="B80" s="140"/>
      <c r="C80" s="105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6"/>
      <c r="T80" s="107"/>
      <c r="U80" s="105"/>
      <c r="V80" s="106"/>
      <c r="W80" s="106"/>
      <c r="X80" s="106"/>
      <c r="Y80" s="106"/>
      <c r="Z80" s="107"/>
    </row>
    <row r="81" spans="1:26" x14ac:dyDescent="0.2">
      <c r="A81" s="141" t="s">
        <v>329</v>
      </c>
      <c r="B81" s="142"/>
      <c r="C81" s="109"/>
      <c r="D81" s="110"/>
      <c r="E81" s="110"/>
      <c r="F81" s="110"/>
      <c r="G81" s="110"/>
      <c r="H81" s="110"/>
      <c r="I81" s="110"/>
      <c r="J81" s="110"/>
      <c r="K81" s="111"/>
      <c r="L81" s="109"/>
      <c r="M81" s="110"/>
      <c r="N81" s="110"/>
      <c r="O81" s="110"/>
      <c r="P81" s="110"/>
      <c r="Q81" s="110"/>
      <c r="R81" s="110"/>
      <c r="S81" s="110"/>
      <c r="T81" s="111"/>
      <c r="U81" s="109"/>
      <c r="V81" s="110"/>
      <c r="W81" s="110"/>
      <c r="X81" s="110"/>
      <c r="Y81" s="110"/>
      <c r="Z81" s="111"/>
    </row>
    <row r="82" spans="1:26" x14ac:dyDescent="0.2">
      <c r="A82" s="137" t="s">
        <v>330</v>
      </c>
      <c r="B82" s="138"/>
      <c r="C82" s="102"/>
      <c r="D82" s="103"/>
      <c r="E82" s="103"/>
      <c r="F82" s="103"/>
      <c r="G82" s="103"/>
      <c r="H82" s="103"/>
      <c r="I82" s="103"/>
      <c r="J82" s="103"/>
      <c r="K82" s="104"/>
      <c r="L82" s="102"/>
      <c r="M82" s="103"/>
      <c r="N82" s="103"/>
      <c r="O82" s="103"/>
      <c r="P82" s="103"/>
      <c r="Q82" s="103"/>
      <c r="R82" s="103"/>
      <c r="S82" s="103"/>
      <c r="T82" s="104"/>
      <c r="U82" s="102"/>
      <c r="V82" s="103"/>
      <c r="W82" s="103"/>
      <c r="X82" s="103"/>
      <c r="Y82" s="103"/>
      <c r="Z82" s="104"/>
    </row>
    <row r="83" spans="1:26" x14ac:dyDescent="0.2">
      <c r="A83" s="137" t="s">
        <v>331</v>
      </c>
      <c r="B83" s="138"/>
      <c r="C83" s="102"/>
      <c r="D83" s="103"/>
      <c r="E83" s="103"/>
      <c r="F83" s="103"/>
      <c r="G83" s="103"/>
      <c r="H83" s="103"/>
      <c r="I83" s="103"/>
      <c r="J83" s="103"/>
      <c r="K83" s="104"/>
      <c r="L83" s="102"/>
      <c r="M83" s="103"/>
      <c r="N83" s="103"/>
      <c r="O83" s="103"/>
      <c r="P83" s="103"/>
      <c r="Q83" s="103"/>
      <c r="R83" s="103"/>
      <c r="S83" s="103"/>
      <c r="T83" s="104"/>
      <c r="U83" s="102"/>
      <c r="V83" s="103"/>
      <c r="W83" s="103"/>
      <c r="X83" s="103"/>
      <c r="Y83" s="103"/>
      <c r="Z83" s="104"/>
    </row>
    <row r="84" spans="1:26" x14ac:dyDescent="0.2">
      <c r="A84" s="137" t="s">
        <v>332</v>
      </c>
      <c r="B84" s="138"/>
      <c r="C84" s="102"/>
      <c r="D84" s="103"/>
      <c r="E84" s="103"/>
      <c r="F84" s="103"/>
      <c r="G84" s="103"/>
      <c r="H84" s="103"/>
      <c r="I84" s="103"/>
      <c r="J84" s="103"/>
      <c r="K84" s="104"/>
      <c r="L84" s="102"/>
      <c r="M84" s="103"/>
      <c r="N84" s="103"/>
      <c r="O84" s="103"/>
      <c r="P84" s="103"/>
      <c r="Q84" s="103"/>
      <c r="R84" s="103"/>
      <c r="S84" s="103"/>
      <c r="T84" s="104"/>
      <c r="U84" s="102"/>
      <c r="V84" s="103"/>
      <c r="W84" s="103"/>
      <c r="X84" s="103"/>
      <c r="Y84" s="103"/>
      <c r="Z84" s="104"/>
    </row>
    <row r="85" spans="1:26" x14ac:dyDescent="0.2">
      <c r="A85" s="137" t="s">
        <v>333</v>
      </c>
      <c r="B85" s="138"/>
      <c r="C85" s="102"/>
      <c r="D85" s="103"/>
      <c r="E85" s="103"/>
      <c r="F85" s="103"/>
      <c r="G85" s="103"/>
      <c r="H85" s="103"/>
      <c r="I85" s="103"/>
      <c r="J85" s="103"/>
      <c r="K85" s="104"/>
      <c r="L85" s="102"/>
      <c r="M85" s="103"/>
      <c r="N85" s="103"/>
      <c r="O85" s="103"/>
      <c r="P85" s="103"/>
      <c r="Q85" s="103"/>
      <c r="R85" s="103"/>
      <c r="S85" s="103"/>
      <c r="T85" s="104"/>
      <c r="U85" s="102"/>
      <c r="V85" s="103"/>
      <c r="W85" s="103"/>
      <c r="X85" s="103"/>
      <c r="Y85" s="103"/>
      <c r="Z85" s="104"/>
    </row>
    <row r="86" spans="1:26" ht="15" customHeight="1" x14ac:dyDescent="0.2">
      <c r="A86" s="137" t="s">
        <v>334</v>
      </c>
      <c r="B86" s="138"/>
      <c r="C86" s="102"/>
      <c r="D86" s="103"/>
      <c r="E86" s="103"/>
      <c r="F86" s="103"/>
      <c r="G86" s="103"/>
      <c r="H86" s="103"/>
      <c r="I86" s="103"/>
      <c r="J86" s="103"/>
      <c r="K86" s="104"/>
      <c r="L86" s="102"/>
      <c r="M86" s="103"/>
      <c r="N86" s="103"/>
      <c r="O86" s="103"/>
      <c r="P86" s="103"/>
      <c r="Q86" s="103"/>
      <c r="R86" s="103"/>
      <c r="S86" s="103"/>
      <c r="T86" s="104"/>
      <c r="U86" s="102"/>
      <c r="V86" s="103"/>
      <c r="W86" s="103"/>
      <c r="X86" s="103"/>
      <c r="Y86" s="103"/>
      <c r="Z86" s="104"/>
    </row>
    <row r="87" spans="1:26" x14ac:dyDescent="0.2">
      <c r="A87" s="137" t="s">
        <v>335</v>
      </c>
      <c r="B87" s="138"/>
      <c r="C87" s="102"/>
      <c r="D87" s="103"/>
      <c r="E87" s="103"/>
      <c r="F87" s="103"/>
      <c r="G87" s="103"/>
      <c r="H87" s="103"/>
      <c r="I87" s="103"/>
      <c r="J87" s="103"/>
      <c r="K87" s="104"/>
      <c r="L87" s="102"/>
      <c r="M87" s="103"/>
      <c r="N87" s="103"/>
      <c r="O87" s="103"/>
      <c r="P87" s="103"/>
      <c r="Q87" s="103"/>
      <c r="R87" s="103"/>
      <c r="S87" s="103"/>
      <c r="T87" s="104"/>
      <c r="U87" s="102"/>
      <c r="V87" s="103"/>
      <c r="W87" s="103"/>
      <c r="X87" s="103"/>
      <c r="Y87" s="103"/>
      <c r="Z87" s="104"/>
    </row>
    <row r="88" spans="1:26" ht="15" customHeight="1" x14ac:dyDescent="0.2">
      <c r="A88" s="137" t="s">
        <v>336</v>
      </c>
      <c r="B88" s="138"/>
      <c r="C88" s="102"/>
      <c r="D88" s="103"/>
      <c r="E88" s="103"/>
      <c r="F88" s="103"/>
      <c r="G88" s="103"/>
      <c r="H88" s="103"/>
      <c r="I88" s="103"/>
      <c r="J88" s="103"/>
      <c r="K88" s="104"/>
      <c r="L88" s="102"/>
      <c r="M88" s="103"/>
      <c r="N88" s="103"/>
      <c r="O88" s="103"/>
      <c r="P88" s="103"/>
      <c r="Q88" s="103"/>
      <c r="R88" s="103"/>
      <c r="S88" s="103"/>
      <c r="T88" s="104"/>
      <c r="U88" s="102"/>
      <c r="V88" s="103"/>
      <c r="W88" s="103"/>
      <c r="X88" s="103"/>
      <c r="Y88" s="103"/>
      <c r="Z88" s="104"/>
    </row>
    <row r="89" spans="1:26" ht="15" customHeight="1" x14ac:dyDescent="0.2">
      <c r="A89" s="137" t="s">
        <v>337</v>
      </c>
      <c r="B89" s="138"/>
      <c r="C89" s="102"/>
      <c r="D89" s="103"/>
      <c r="E89" s="103"/>
      <c r="F89" s="103"/>
      <c r="G89" s="103"/>
      <c r="H89" s="103"/>
      <c r="I89" s="103"/>
      <c r="J89" s="103"/>
      <c r="K89" s="104"/>
      <c r="L89" s="102"/>
      <c r="M89" s="103"/>
      <c r="N89" s="103"/>
      <c r="O89" s="103"/>
      <c r="P89" s="103"/>
      <c r="Q89" s="103"/>
      <c r="R89" s="103"/>
      <c r="S89" s="103"/>
      <c r="T89" s="104"/>
      <c r="U89" s="102"/>
      <c r="V89" s="103"/>
      <c r="W89" s="103"/>
      <c r="X89" s="103"/>
      <c r="Y89" s="103"/>
      <c r="Z89" s="104"/>
    </row>
    <row r="90" spans="1:26" ht="15" customHeight="1" x14ac:dyDescent="0.2">
      <c r="A90" s="137" t="s">
        <v>338</v>
      </c>
      <c r="B90" s="138"/>
      <c r="C90" s="102"/>
      <c r="D90" s="103"/>
      <c r="E90" s="103"/>
      <c r="F90" s="103"/>
      <c r="G90" s="103"/>
      <c r="H90" s="103"/>
      <c r="I90" s="103"/>
      <c r="J90" s="103"/>
      <c r="K90" s="104"/>
      <c r="L90" s="102"/>
      <c r="M90" s="103"/>
      <c r="N90" s="103"/>
      <c r="O90" s="103"/>
      <c r="P90" s="103"/>
      <c r="Q90" s="103"/>
      <c r="R90" s="103"/>
      <c r="S90" s="103"/>
      <c r="T90" s="104"/>
      <c r="U90" s="102"/>
      <c r="V90" s="103"/>
      <c r="W90" s="103"/>
      <c r="X90" s="103"/>
      <c r="Y90" s="103"/>
      <c r="Z90" s="104"/>
    </row>
    <row r="91" spans="1:26" ht="16" thickBot="1" x14ac:dyDescent="0.25">
      <c r="A91" s="139" t="s">
        <v>339</v>
      </c>
      <c r="B91" s="140"/>
      <c r="C91" s="105"/>
      <c r="D91" s="106"/>
      <c r="E91" s="106"/>
      <c r="F91" s="106"/>
      <c r="G91" s="106"/>
      <c r="H91" s="106"/>
      <c r="I91" s="106"/>
      <c r="J91" s="106"/>
      <c r="K91" s="107"/>
      <c r="L91" s="105"/>
      <c r="M91" s="106"/>
      <c r="N91" s="106"/>
      <c r="O91" s="106"/>
      <c r="P91" s="106"/>
      <c r="Q91" s="106"/>
      <c r="R91" s="106"/>
      <c r="S91" s="106"/>
      <c r="T91" s="107"/>
      <c r="U91" s="105"/>
      <c r="V91" s="106"/>
      <c r="W91" s="106"/>
      <c r="X91" s="106"/>
      <c r="Y91" s="106"/>
      <c r="Z91" s="107"/>
    </row>
    <row r="92" spans="1:26" x14ac:dyDescent="0.2">
      <c r="A92" s="141" t="s">
        <v>340</v>
      </c>
      <c r="B92" s="142"/>
      <c r="C92" s="109"/>
      <c r="D92" s="110"/>
      <c r="E92" s="110"/>
      <c r="F92" s="110"/>
      <c r="G92" s="110"/>
      <c r="H92" s="110"/>
      <c r="I92" s="110"/>
      <c r="J92" s="110"/>
      <c r="K92" s="111"/>
      <c r="L92" s="109"/>
      <c r="M92" s="110"/>
      <c r="N92" s="110"/>
      <c r="O92" s="110"/>
      <c r="P92" s="110"/>
      <c r="Q92" s="110"/>
      <c r="R92" s="110"/>
      <c r="S92" s="110"/>
      <c r="T92" s="111"/>
      <c r="U92" s="109"/>
      <c r="V92" s="110"/>
      <c r="W92" s="110"/>
      <c r="X92" s="110"/>
      <c r="Y92" s="110"/>
      <c r="Z92" s="111"/>
    </row>
    <row r="93" spans="1:26" ht="15" customHeight="1" x14ac:dyDescent="0.2">
      <c r="A93" s="137" t="s">
        <v>341</v>
      </c>
      <c r="B93" s="138"/>
      <c r="C93" s="102"/>
      <c r="D93" s="103"/>
      <c r="E93" s="103"/>
      <c r="F93" s="103"/>
      <c r="G93" s="103"/>
      <c r="H93" s="103"/>
      <c r="I93" s="103"/>
      <c r="J93" s="103"/>
      <c r="K93" s="104"/>
      <c r="L93" s="102"/>
      <c r="M93" s="103"/>
      <c r="N93" s="103"/>
      <c r="O93" s="103"/>
      <c r="P93" s="103"/>
      <c r="Q93" s="103"/>
      <c r="R93" s="103"/>
      <c r="S93" s="103"/>
      <c r="T93" s="104"/>
      <c r="U93" s="102"/>
      <c r="V93" s="103"/>
      <c r="W93" s="103"/>
      <c r="X93" s="103"/>
      <c r="Y93" s="103"/>
      <c r="Z93" s="104"/>
    </row>
    <row r="94" spans="1:26" ht="15" customHeight="1" x14ac:dyDescent="0.2">
      <c r="A94" s="137" t="s">
        <v>342</v>
      </c>
      <c r="B94" s="138"/>
      <c r="C94" s="102"/>
      <c r="D94" s="103"/>
      <c r="E94" s="103"/>
      <c r="F94" s="103"/>
      <c r="G94" s="103"/>
      <c r="H94" s="103"/>
      <c r="I94" s="103"/>
      <c r="J94" s="103"/>
      <c r="K94" s="104"/>
      <c r="L94" s="102"/>
      <c r="M94" s="103"/>
      <c r="N94" s="103"/>
      <c r="O94" s="103"/>
      <c r="P94" s="103"/>
      <c r="Q94" s="103"/>
      <c r="R94" s="103"/>
      <c r="S94" s="103"/>
      <c r="T94" s="104"/>
      <c r="U94" s="102"/>
      <c r="V94" s="103"/>
      <c r="W94" s="103"/>
      <c r="X94" s="103"/>
      <c r="Y94" s="103"/>
      <c r="Z94" s="104"/>
    </row>
    <row r="95" spans="1:26" x14ac:dyDescent="0.2">
      <c r="A95" s="137" t="s">
        <v>343</v>
      </c>
      <c r="B95" s="138"/>
      <c r="C95" s="102"/>
      <c r="D95" s="103"/>
      <c r="E95" s="103"/>
      <c r="F95" s="103"/>
      <c r="G95" s="103"/>
      <c r="H95" s="103"/>
      <c r="I95" s="103"/>
      <c r="J95" s="103"/>
      <c r="K95" s="104"/>
      <c r="L95" s="102"/>
      <c r="M95" s="103"/>
      <c r="N95" s="103"/>
      <c r="O95" s="103"/>
      <c r="P95" s="103"/>
      <c r="Q95" s="103"/>
      <c r="R95" s="103"/>
      <c r="S95" s="103"/>
      <c r="T95" s="104"/>
      <c r="U95" s="102"/>
      <c r="V95" s="103"/>
      <c r="W95" s="103"/>
      <c r="X95" s="103"/>
      <c r="Y95" s="103"/>
      <c r="Z95" s="104"/>
    </row>
    <row r="96" spans="1:26" x14ac:dyDescent="0.2">
      <c r="A96" s="137" t="s">
        <v>344</v>
      </c>
      <c r="B96" s="138"/>
      <c r="C96" s="102"/>
      <c r="D96" s="103"/>
      <c r="E96" s="103"/>
      <c r="F96" s="103"/>
      <c r="G96" s="103"/>
      <c r="H96" s="103"/>
      <c r="I96" s="103"/>
      <c r="J96" s="103"/>
      <c r="K96" s="104"/>
      <c r="L96" s="102"/>
      <c r="M96" s="103"/>
      <c r="N96" s="103"/>
      <c r="O96" s="103"/>
      <c r="P96" s="103"/>
      <c r="Q96" s="103"/>
      <c r="R96" s="103"/>
      <c r="S96" s="103"/>
      <c r="T96" s="104"/>
      <c r="U96" s="102"/>
      <c r="V96" s="103"/>
      <c r="W96" s="103"/>
      <c r="X96" s="103"/>
      <c r="Y96" s="103"/>
      <c r="Z96" s="104"/>
    </row>
    <row r="97" spans="1:26" ht="15" customHeight="1" x14ac:dyDescent="0.2">
      <c r="A97" s="137" t="s">
        <v>345</v>
      </c>
      <c r="B97" s="138"/>
      <c r="C97" s="102"/>
      <c r="D97" s="103"/>
      <c r="E97" s="103"/>
      <c r="F97" s="103"/>
      <c r="G97" s="103"/>
      <c r="H97" s="103"/>
      <c r="I97" s="103"/>
      <c r="J97" s="103"/>
      <c r="K97" s="104"/>
      <c r="L97" s="102"/>
      <c r="M97" s="103"/>
      <c r="N97" s="103"/>
      <c r="O97" s="103"/>
      <c r="P97" s="103"/>
      <c r="Q97" s="103"/>
      <c r="R97" s="103"/>
      <c r="S97" s="103"/>
      <c r="T97" s="104"/>
      <c r="U97" s="102"/>
      <c r="V97" s="103"/>
      <c r="W97" s="103"/>
      <c r="X97" s="103"/>
      <c r="Y97" s="103"/>
      <c r="Z97" s="104"/>
    </row>
    <row r="98" spans="1:26" x14ac:dyDescent="0.2">
      <c r="A98" s="137" t="s">
        <v>346</v>
      </c>
      <c r="B98" s="138"/>
      <c r="C98" s="102"/>
      <c r="D98" s="103"/>
      <c r="E98" s="103"/>
      <c r="F98" s="103"/>
      <c r="G98" s="103"/>
      <c r="H98" s="103"/>
      <c r="I98" s="103"/>
      <c r="J98" s="103"/>
      <c r="K98" s="104"/>
      <c r="L98" s="102"/>
      <c r="M98" s="103"/>
      <c r="N98" s="103"/>
      <c r="O98" s="103"/>
      <c r="P98" s="103"/>
      <c r="Q98" s="103"/>
      <c r="R98" s="103"/>
      <c r="S98" s="103"/>
      <c r="T98" s="104"/>
      <c r="U98" s="102"/>
      <c r="V98" s="103"/>
      <c r="W98" s="103"/>
      <c r="X98" s="103"/>
      <c r="Y98" s="103"/>
      <c r="Z98" s="104"/>
    </row>
    <row r="99" spans="1:26" x14ac:dyDescent="0.2">
      <c r="A99" s="137" t="s">
        <v>347</v>
      </c>
      <c r="B99" s="138"/>
      <c r="C99" s="102"/>
      <c r="D99" s="103"/>
      <c r="E99" s="103"/>
      <c r="F99" s="103"/>
      <c r="G99" s="103"/>
      <c r="H99" s="103"/>
      <c r="I99" s="103"/>
      <c r="J99" s="103"/>
      <c r="K99" s="104"/>
      <c r="L99" s="102"/>
      <c r="M99" s="103"/>
      <c r="N99" s="103"/>
      <c r="O99" s="103"/>
      <c r="P99" s="103"/>
      <c r="Q99" s="103"/>
      <c r="R99" s="103"/>
      <c r="S99" s="103"/>
      <c r="T99" s="104"/>
      <c r="U99" s="102"/>
      <c r="V99" s="103"/>
      <c r="W99" s="103"/>
      <c r="X99" s="103"/>
      <c r="Y99" s="103"/>
      <c r="Z99" s="104"/>
    </row>
    <row r="100" spans="1:26" x14ac:dyDescent="0.2">
      <c r="A100" s="137" t="s">
        <v>348</v>
      </c>
      <c r="B100" s="138"/>
      <c r="C100" s="102"/>
      <c r="D100" s="103"/>
      <c r="E100" s="103"/>
      <c r="F100" s="103"/>
      <c r="G100" s="103"/>
      <c r="H100" s="103"/>
      <c r="I100" s="103"/>
      <c r="J100" s="103"/>
      <c r="K100" s="104"/>
      <c r="L100" s="102"/>
      <c r="M100" s="103"/>
      <c r="N100" s="103"/>
      <c r="O100" s="103"/>
      <c r="P100" s="103"/>
      <c r="Q100" s="103"/>
      <c r="R100" s="103"/>
      <c r="S100" s="103"/>
      <c r="T100" s="104"/>
      <c r="U100" s="102"/>
      <c r="V100" s="103"/>
      <c r="W100" s="103"/>
      <c r="X100" s="103"/>
      <c r="Y100" s="103"/>
      <c r="Z100" s="104"/>
    </row>
    <row r="101" spans="1:26" ht="15" customHeight="1" x14ac:dyDescent="0.2">
      <c r="A101" s="137" t="s">
        <v>338</v>
      </c>
      <c r="B101" s="138"/>
      <c r="C101" s="102"/>
      <c r="D101" s="103"/>
      <c r="E101" s="103"/>
      <c r="F101" s="103"/>
      <c r="G101" s="103"/>
      <c r="H101" s="103"/>
      <c r="I101" s="103"/>
      <c r="J101" s="103"/>
      <c r="K101" s="104"/>
      <c r="L101" s="102"/>
      <c r="M101" s="103"/>
      <c r="N101" s="103"/>
      <c r="O101" s="103"/>
      <c r="P101" s="103"/>
      <c r="Q101" s="103"/>
      <c r="R101" s="103"/>
      <c r="S101" s="103"/>
      <c r="T101" s="104"/>
      <c r="U101" s="102"/>
      <c r="V101" s="103"/>
      <c r="W101" s="103"/>
      <c r="X101" s="103"/>
      <c r="Y101" s="103"/>
      <c r="Z101" s="104"/>
    </row>
    <row r="102" spans="1:26" ht="16" thickBot="1" x14ac:dyDescent="0.25">
      <c r="A102" s="139" t="s">
        <v>339</v>
      </c>
      <c r="B102" s="140"/>
      <c r="C102" s="105"/>
      <c r="D102" s="106"/>
      <c r="E102" s="106"/>
      <c r="F102" s="106"/>
      <c r="G102" s="106"/>
      <c r="H102" s="106"/>
      <c r="I102" s="106"/>
      <c r="J102" s="106"/>
      <c r="K102" s="107"/>
      <c r="L102" s="105"/>
      <c r="M102" s="106"/>
      <c r="N102" s="106"/>
      <c r="O102" s="106"/>
      <c r="P102" s="106"/>
      <c r="Q102" s="106"/>
      <c r="R102" s="106"/>
      <c r="S102" s="106"/>
      <c r="T102" s="107"/>
      <c r="U102" s="105"/>
      <c r="V102" s="106"/>
      <c r="W102" s="106"/>
      <c r="X102" s="106"/>
      <c r="Y102" s="106"/>
      <c r="Z102" s="107"/>
    </row>
    <row r="103" spans="1:26" x14ac:dyDescent="0.2">
      <c r="A103" s="141" t="s">
        <v>349</v>
      </c>
      <c r="B103" s="142"/>
      <c r="C103" s="109"/>
      <c r="D103" s="110"/>
      <c r="E103" s="110"/>
      <c r="F103" s="110"/>
      <c r="G103" s="110"/>
      <c r="H103" s="110"/>
      <c r="I103" s="110"/>
      <c r="J103" s="110"/>
      <c r="K103" s="111"/>
      <c r="L103" s="109"/>
      <c r="M103" s="110"/>
      <c r="N103" s="110"/>
      <c r="O103" s="110"/>
      <c r="P103" s="110"/>
      <c r="Q103" s="110"/>
      <c r="R103" s="110"/>
      <c r="S103" s="110"/>
      <c r="T103" s="111"/>
      <c r="U103" s="109"/>
      <c r="V103" s="110"/>
      <c r="W103" s="110"/>
      <c r="X103" s="110"/>
      <c r="Y103" s="110"/>
      <c r="Z103" s="111"/>
    </row>
    <row r="104" spans="1:26" ht="15" customHeight="1" x14ac:dyDescent="0.2">
      <c r="A104" s="137" t="s">
        <v>350</v>
      </c>
      <c r="B104" s="138"/>
      <c r="C104" s="102"/>
      <c r="D104" s="103"/>
      <c r="E104" s="103"/>
      <c r="F104" s="103"/>
      <c r="G104" s="103"/>
      <c r="H104" s="103"/>
      <c r="I104" s="103"/>
      <c r="J104" s="103"/>
      <c r="K104" s="104"/>
      <c r="L104" s="102"/>
      <c r="M104" s="103"/>
      <c r="N104" s="103"/>
      <c r="O104" s="103"/>
      <c r="P104" s="103"/>
      <c r="Q104" s="103"/>
      <c r="R104" s="103"/>
      <c r="S104" s="103"/>
      <c r="T104" s="104"/>
      <c r="U104" s="102"/>
      <c r="V104" s="103"/>
      <c r="W104" s="103"/>
      <c r="X104" s="103"/>
      <c r="Y104" s="103"/>
      <c r="Z104" s="104"/>
    </row>
    <row r="105" spans="1:26" x14ac:dyDescent="0.2">
      <c r="A105" s="137" t="s">
        <v>351</v>
      </c>
      <c r="B105" s="138"/>
      <c r="C105" s="102"/>
      <c r="D105" s="103"/>
      <c r="E105" s="103"/>
      <c r="F105" s="103"/>
      <c r="G105" s="103"/>
      <c r="H105" s="103"/>
      <c r="I105" s="103"/>
      <c r="J105" s="103"/>
      <c r="K105" s="104"/>
      <c r="L105" s="102"/>
      <c r="M105" s="103"/>
      <c r="N105" s="103"/>
      <c r="O105" s="103"/>
      <c r="P105" s="103"/>
      <c r="Q105" s="103"/>
      <c r="R105" s="103"/>
      <c r="S105" s="103"/>
      <c r="T105" s="104"/>
      <c r="U105" s="102"/>
      <c r="V105" s="103"/>
      <c r="W105" s="103"/>
      <c r="X105" s="103"/>
      <c r="Y105" s="103"/>
      <c r="Z105" s="104"/>
    </row>
    <row r="106" spans="1:26" ht="15" customHeight="1" x14ac:dyDescent="0.2">
      <c r="A106" s="137" t="s">
        <v>352</v>
      </c>
      <c r="B106" s="138"/>
      <c r="C106" s="102"/>
      <c r="D106" s="103"/>
      <c r="E106" s="103"/>
      <c r="F106" s="103"/>
      <c r="G106" s="103"/>
      <c r="H106" s="103"/>
      <c r="I106" s="103"/>
      <c r="J106" s="103"/>
      <c r="K106" s="104"/>
      <c r="L106" s="102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4"/>
    </row>
    <row r="107" spans="1:26" x14ac:dyDescent="0.2">
      <c r="A107" s="137" t="s">
        <v>353</v>
      </c>
      <c r="B107" s="138"/>
      <c r="C107" s="102"/>
      <c r="D107" s="103"/>
      <c r="E107" s="103"/>
      <c r="F107" s="103"/>
      <c r="G107" s="103"/>
      <c r="H107" s="103"/>
      <c r="I107" s="103"/>
      <c r="J107" s="103"/>
      <c r="K107" s="104"/>
      <c r="L107" s="102"/>
      <c r="M107" s="103"/>
      <c r="N107" s="103"/>
      <c r="O107" s="103"/>
      <c r="P107" s="103"/>
      <c r="Q107" s="103"/>
      <c r="R107" s="103"/>
      <c r="S107" s="103"/>
      <c r="T107" s="104"/>
      <c r="U107" s="102"/>
      <c r="V107" s="103"/>
      <c r="W107" s="103"/>
      <c r="X107" s="103"/>
      <c r="Y107" s="103"/>
      <c r="Z107" s="104"/>
    </row>
    <row r="108" spans="1:26" ht="15" customHeight="1" x14ac:dyDescent="0.2">
      <c r="A108" s="137" t="s">
        <v>354</v>
      </c>
      <c r="B108" s="138"/>
      <c r="C108" s="102"/>
      <c r="D108" s="103"/>
      <c r="E108" s="103"/>
      <c r="F108" s="103"/>
      <c r="G108" s="103"/>
      <c r="H108" s="103"/>
      <c r="I108" s="103"/>
      <c r="J108" s="103"/>
      <c r="K108" s="104"/>
      <c r="L108" s="102"/>
      <c r="M108" s="103"/>
      <c r="N108" s="103"/>
      <c r="O108" s="103"/>
      <c r="P108" s="103"/>
      <c r="Q108" s="103"/>
      <c r="R108" s="103"/>
      <c r="S108" s="103"/>
      <c r="T108" s="104"/>
      <c r="U108" s="102"/>
      <c r="V108" s="103"/>
      <c r="W108" s="103"/>
      <c r="X108" s="103"/>
      <c r="Y108" s="103"/>
      <c r="Z108" s="104"/>
    </row>
    <row r="109" spans="1:26" x14ac:dyDescent="0.2">
      <c r="A109" s="137" t="s">
        <v>355</v>
      </c>
      <c r="B109" s="138"/>
      <c r="C109" s="102"/>
      <c r="D109" s="103"/>
      <c r="E109" s="103"/>
      <c r="F109" s="103"/>
      <c r="G109" s="103"/>
      <c r="H109" s="103"/>
      <c r="I109" s="103"/>
      <c r="J109" s="103"/>
      <c r="K109" s="104"/>
      <c r="L109" s="102"/>
      <c r="M109" s="103"/>
      <c r="N109" s="103"/>
      <c r="O109" s="103"/>
      <c r="P109" s="103"/>
      <c r="Q109" s="103"/>
      <c r="R109" s="103"/>
      <c r="S109" s="103"/>
      <c r="T109" s="104"/>
      <c r="U109" s="102"/>
      <c r="V109" s="103"/>
      <c r="W109" s="103"/>
      <c r="X109" s="103"/>
      <c r="Y109" s="103"/>
      <c r="Z109" s="104"/>
    </row>
    <row r="110" spans="1:26" x14ac:dyDescent="0.2">
      <c r="A110" s="137" t="s">
        <v>356</v>
      </c>
      <c r="B110" s="138"/>
      <c r="C110" s="102"/>
      <c r="D110" s="103"/>
      <c r="E110" s="103"/>
      <c r="F110" s="103"/>
      <c r="G110" s="103"/>
      <c r="H110" s="103"/>
      <c r="I110" s="103"/>
      <c r="J110" s="103"/>
      <c r="K110" s="104"/>
      <c r="L110" s="102"/>
      <c r="M110" s="103"/>
      <c r="N110" s="103"/>
      <c r="O110" s="103"/>
      <c r="P110" s="103"/>
      <c r="Q110" s="103"/>
      <c r="R110" s="103"/>
      <c r="S110" s="103"/>
      <c r="T110" s="104"/>
      <c r="U110" s="102"/>
      <c r="V110" s="103"/>
      <c r="W110" s="103"/>
      <c r="X110" s="103"/>
      <c r="Y110" s="103"/>
      <c r="Z110" s="104"/>
    </row>
    <row r="111" spans="1:26" x14ac:dyDescent="0.2">
      <c r="A111" s="137" t="s">
        <v>357</v>
      </c>
      <c r="B111" s="138"/>
      <c r="C111" s="102"/>
      <c r="D111" s="103"/>
      <c r="E111" s="103"/>
      <c r="F111" s="103"/>
      <c r="G111" s="103"/>
      <c r="H111" s="103"/>
      <c r="I111" s="103"/>
      <c r="J111" s="103"/>
      <c r="K111" s="104"/>
      <c r="L111" s="102"/>
      <c r="M111" s="103"/>
      <c r="N111" s="103"/>
      <c r="O111" s="103"/>
      <c r="P111" s="103"/>
      <c r="Q111" s="103"/>
      <c r="R111" s="103"/>
      <c r="S111" s="103"/>
      <c r="T111" s="104"/>
      <c r="U111" s="102"/>
      <c r="V111" s="103"/>
      <c r="W111" s="103"/>
      <c r="X111" s="103"/>
      <c r="Y111" s="103"/>
      <c r="Z111" s="104"/>
    </row>
    <row r="112" spans="1:26" ht="15" customHeight="1" x14ac:dyDescent="0.2">
      <c r="A112" s="137" t="s">
        <v>358</v>
      </c>
      <c r="B112" s="138"/>
      <c r="C112" s="102"/>
      <c r="D112" s="103"/>
      <c r="E112" s="103"/>
      <c r="F112" s="103"/>
      <c r="G112" s="103"/>
      <c r="H112" s="103"/>
      <c r="I112" s="103"/>
      <c r="J112" s="103"/>
      <c r="K112" s="104"/>
      <c r="L112" s="102"/>
      <c r="M112" s="103"/>
      <c r="N112" s="103"/>
      <c r="O112" s="103"/>
      <c r="P112" s="103"/>
      <c r="Q112" s="103"/>
      <c r="R112" s="103"/>
      <c r="S112" s="103"/>
      <c r="T112" s="104"/>
      <c r="U112" s="102"/>
      <c r="V112" s="103"/>
      <c r="W112" s="103"/>
      <c r="X112" s="103"/>
      <c r="Y112" s="103"/>
      <c r="Z112" s="104"/>
    </row>
    <row r="113" spans="1:26" ht="15" customHeight="1" thickBot="1" x14ac:dyDescent="0.25">
      <c r="A113" s="139" t="s">
        <v>359</v>
      </c>
      <c r="B113" s="140"/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6"/>
      <c r="N113" s="106"/>
      <c r="O113" s="106"/>
      <c r="P113" s="106"/>
      <c r="Q113" s="106"/>
      <c r="R113" s="106"/>
      <c r="S113" s="106"/>
      <c r="T113" s="107"/>
      <c r="U113" s="105"/>
      <c r="V113" s="106"/>
      <c r="W113" s="106"/>
      <c r="X113" s="106"/>
      <c r="Y113" s="106"/>
      <c r="Z113" s="107"/>
    </row>
    <row r="114" spans="1:26" x14ac:dyDescent="0.2">
      <c r="A114" s="141" t="s">
        <v>360</v>
      </c>
      <c r="B114" s="142"/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0"/>
      <c r="N114" s="110"/>
      <c r="O114" s="110"/>
      <c r="P114" s="110"/>
      <c r="Q114" s="110"/>
      <c r="R114" s="110"/>
      <c r="S114" s="110"/>
      <c r="T114" s="111"/>
      <c r="U114" s="109"/>
      <c r="V114" s="110"/>
      <c r="W114" s="110"/>
      <c r="X114" s="110"/>
      <c r="Y114" s="110"/>
      <c r="Z114" s="111"/>
    </row>
    <row r="115" spans="1:26" x14ac:dyDescent="0.2">
      <c r="A115" s="137" t="s">
        <v>361</v>
      </c>
      <c r="B115" s="138"/>
      <c r="C115" s="102"/>
      <c r="D115" s="103"/>
      <c r="E115" s="103"/>
      <c r="F115" s="103"/>
      <c r="G115" s="103"/>
      <c r="H115" s="103"/>
      <c r="I115" s="103"/>
      <c r="J115" s="103"/>
      <c r="K115" s="104"/>
      <c r="L115" s="102"/>
      <c r="M115" s="103"/>
      <c r="N115" s="103"/>
      <c r="O115" s="103"/>
      <c r="P115" s="103"/>
      <c r="Q115" s="103"/>
      <c r="R115" s="103"/>
      <c r="S115" s="103"/>
      <c r="T115" s="104"/>
      <c r="U115" s="102"/>
      <c r="V115" s="103"/>
      <c r="W115" s="103"/>
      <c r="X115" s="103"/>
      <c r="Y115" s="103"/>
      <c r="Z115" s="104"/>
    </row>
    <row r="116" spans="1:26" x14ac:dyDescent="0.2">
      <c r="A116" s="137" t="s">
        <v>362</v>
      </c>
      <c r="B116" s="138"/>
      <c r="C116" s="102"/>
      <c r="D116" s="103"/>
      <c r="E116" s="103"/>
      <c r="F116" s="103"/>
      <c r="G116" s="103"/>
      <c r="H116" s="103"/>
      <c r="I116" s="103"/>
      <c r="J116" s="103"/>
      <c r="K116" s="104"/>
      <c r="L116" s="102"/>
      <c r="M116" s="103"/>
      <c r="N116" s="103"/>
      <c r="O116" s="103"/>
      <c r="P116" s="103"/>
      <c r="Q116" s="103"/>
      <c r="R116" s="103"/>
      <c r="S116" s="103"/>
      <c r="T116" s="104"/>
      <c r="U116" s="102"/>
      <c r="V116" s="103"/>
      <c r="W116" s="103"/>
      <c r="X116" s="103"/>
      <c r="Y116" s="103"/>
      <c r="Z116" s="104"/>
    </row>
    <row r="117" spans="1:26" x14ac:dyDescent="0.2">
      <c r="A117" s="137" t="s">
        <v>363</v>
      </c>
      <c r="B117" s="138"/>
      <c r="C117" s="102"/>
      <c r="D117" s="103"/>
      <c r="E117" s="103"/>
      <c r="F117" s="103"/>
      <c r="G117" s="103"/>
      <c r="H117" s="103"/>
      <c r="I117" s="103"/>
      <c r="J117" s="103"/>
      <c r="K117" s="104"/>
      <c r="L117" s="102"/>
      <c r="M117" s="103"/>
      <c r="N117" s="103"/>
      <c r="O117" s="103"/>
      <c r="P117" s="103"/>
      <c r="Q117" s="103"/>
      <c r="R117" s="103"/>
      <c r="S117" s="103"/>
      <c r="T117" s="104"/>
      <c r="U117" s="102"/>
      <c r="V117" s="103"/>
      <c r="W117" s="103"/>
      <c r="X117" s="103"/>
      <c r="Y117" s="103"/>
      <c r="Z117" s="104"/>
    </row>
    <row r="118" spans="1:26" x14ac:dyDescent="0.2">
      <c r="A118" s="137" t="s">
        <v>364</v>
      </c>
      <c r="B118" s="138"/>
      <c r="C118" s="102"/>
      <c r="D118" s="103"/>
      <c r="E118" s="103"/>
      <c r="F118" s="103"/>
      <c r="G118" s="103"/>
      <c r="H118" s="103"/>
      <c r="I118" s="103"/>
      <c r="J118" s="103"/>
      <c r="K118" s="104"/>
      <c r="L118" s="102"/>
      <c r="M118" s="103"/>
      <c r="N118" s="103"/>
      <c r="O118" s="103"/>
      <c r="P118" s="103"/>
      <c r="Q118" s="103"/>
      <c r="R118" s="103"/>
      <c r="S118" s="103"/>
      <c r="T118" s="104"/>
      <c r="U118" s="102"/>
      <c r="V118" s="103"/>
      <c r="W118" s="103"/>
      <c r="X118" s="103"/>
      <c r="Y118" s="103"/>
      <c r="Z118" s="104"/>
    </row>
    <row r="119" spans="1:26" x14ac:dyDescent="0.2">
      <c r="A119" s="137" t="s">
        <v>365</v>
      </c>
      <c r="B119" s="138"/>
      <c r="C119" s="102"/>
      <c r="D119" s="103"/>
      <c r="E119" s="103"/>
      <c r="F119" s="103"/>
      <c r="G119" s="103"/>
      <c r="H119" s="103"/>
      <c r="I119" s="103"/>
      <c r="J119" s="103"/>
      <c r="K119" s="104"/>
      <c r="L119" s="102"/>
      <c r="M119" s="103"/>
      <c r="N119" s="103"/>
      <c r="O119" s="103"/>
      <c r="P119" s="103"/>
      <c r="Q119" s="103"/>
      <c r="R119" s="103"/>
      <c r="S119" s="103"/>
      <c r="T119" s="104"/>
      <c r="U119" s="102"/>
      <c r="V119" s="103"/>
      <c r="W119" s="103"/>
      <c r="X119" s="103"/>
      <c r="Y119" s="103"/>
      <c r="Z119" s="104"/>
    </row>
    <row r="120" spans="1:26" ht="15" customHeight="1" x14ac:dyDescent="0.2">
      <c r="A120" s="137" t="s">
        <v>366</v>
      </c>
      <c r="B120" s="138"/>
      <c r="C120" s="102"/>
      <c r="D120" s="103"/>
      <c r="E120" s="103"/>
      <c r="F120" s="103"/>
      <c r="G120" s="103"/>
      <c r="H120" s="103"/>
      <c r="I120" s="103"/>
      <c r="J120" s="103"/>
      <c r="K120" s="104"/>
      <c r="L120" s="102"/>
      <c r="M120" s="103"/>
      <c r="N120" s="103"/>
      <c r="O120" s="103"/>
      <c r="P120" s="103"/>
      <c r="Q120" s="103"/>
      <c r="R120" s="103"/>
      <c r="S120" s="103"/>
      <c r="T120" s="104"/>
      <c r="U120" s="102"/>
      <c r="V120" s="103"/>
      <c r="W120" s="103"/>
      <c r="X120" s="103"/>
      <c r="Y120" s="103"/>
      <c r="Z120" s="104"/>
    </row>
    <row r="121" spans="1:26" ht="15" customHeight="1" x14ac:dyDescent="0.2">
      <c r="A121" s="137" t="s">
        <v>367</v>
      </c>
      <c r="B121" s="138"/>
      <c r="C121" s="102"/>
      <c r="D121" s="103"/>
      <c r="E121" s="103"/>
      <c r="F121" s="103"/>
      <c r="G121" s="103"/>
      <c r="H121" s="103"/>
      <c r="I121" s="103"/>
      <c r="J121" s="103"/>
      <c r="K121" s="104"/>
      <c r="L121" s="102"/>
      <c r="M121" s="103"/>
      <c r="N121" s="103"/>
      <c r="O121" s="103"/>
      <c r="P121" s="103"/>
      <c r="Q121" s="103"/>
      <c r="R121" s="103"/>
      <c r="S121" s="103"/>
      <c r="T121" s="104"/>
      <c r="U121" s="102"/>
      <c r="V121" s="103"/>
      <c r="W121" s="103"/>
      <c r="X121" s="103"/>
      <c r="Y121" s="103"/>
      <c r="Z121" s="104"/>
    </row>
    <row r="122" spans="1:26" x14ac:dyDescent="0.2">
      <c r="A122" s="137" t="s">
        <v>368</v>
      </c>
      <c r="B122" s="138"/>
      <c r="C122" s="102"/>
      <c r="D122" s="103"/>
      <c r="E122" s="103"/>
      <c r="F122" s="103"/>
      <c r="G122" s="103"/>
      <c r="H122" s="103"/>
      <c r="I122" s="103"/>
      <c r="J122" s="103"/>
      <c r="K122" s="104"/>
      <c r="L122" s="102"/>
      <c r="M122" s="103"/>
      <c r="N122" s="103"/>
      <c r="O122" s="103"/>
      <c r="P122" s="103"/>
      <c r="Q122" s="103"/>
      <c r="R122" s="103"/>
      <c r="S122" s="103"/>
      <c r="T122" s="104"/>
      <c r="U122" s="102"/>
      <c r="V122" s="103"/>
      <c r="W122" s="103"/>
      <c r="X122" s="103"/>
      <c r="Y122" s="103"/>
      <c r="Z122" s="104"/>
    </row>
    <row r="123" spans="1:26" ht="15" customHeight="1" x14ac:dyDescent="0.2">
      <c r="A123" s="137" t="s">
        <v>369</v>
      </c>
      <c r="B123" s="138"/>
      <c r="C123" s="102"/>
      <c r="D123" s="103"/>
      <c r="E123" s="103"/>
      <c r="F123" s="103"/>
      <c r="G123" s="103"/>
      <c r="H123" s="103"/>
      <c r="I123" s="103"/>
      <c r="J123" s="103"/>
      <c r="K123" s="104"/>
      <c r="L123" s="102"/>
      <c r="M123" s="103"/>
      <c r="N123" s="103"/>
      <c r="O123" s="103"/>
      <c r="P123" s="103"/>
      <c r="Q123" s="103"/>
      <c r="R123" s="103"/>
      <c r="S123" s="103"/>
      <c r="T123" s="104"/>
      <c r="U123" s="102"/>
      <c r="V123" s="103"/>
      <c r="W123" s="103"/>
      <c r="X123" s="103"/>
      <c r="Y123" s="103"/>
      <c r="Z123" s="104"/>
    </row>
    <row r="124" spans="1:26" ht="16" thickBot="1" x14ac:dyDescent="0.25">
      <c r="A124" s="139" t="s">
        <v>370</v>
      </c>
      <c r="B124" s="140"/>
      <c r="C124" s="105"/>
      <c r="D124" s="106"/>
      <c r="E124" s="106"/>
      <c r="F124" s="106"/>
      <c r="G124" s="106"/>
      <c r="H124" s="106"/>
      <c r="I124" s="106"/>
      <c r="J124" s="106"/>
      <c r="K124" s="107"/>
      <c r="L124" s="105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7"/>
    </row>
    <row r="125" spans="1:26" x14ac:dyDescent="0.2">
      <c r="A125" s="141" t="s">
        <v>371</v>
      </c>
      <c r="B125" s="142"/>
      <c r="C125" s="109"/>
      <c r="D125" s="110"/>
      <c r="E125" s="110"/>
      <c r="F125" s="110"/>
      <c r="G125" s="110"/>
      <c r="H125" s="110"/>
      <c r="I125" s="110"/>
      <c r="J125" s="110"/>
      <c r="K125" s="111"/>
      <c r="L125" s="109"/>
      <c r="M125" s="110"/>
      <c r="N125" s="110"/>
      <c r="O125" s="110"/>
      <c r="P125" s="110"/>
      <c r="Q125" s="110"/>
      <c r="R125" s="110"/>
      <c r="S125" s="110"/>
      <c r="T125" s="111"/>
      <c r="U125" s="109"/>
      <c r="V125" s="110"/>
      <c r="W125" s="110"/>
      <c r="X125" s="110"/>
      <c r="Y125" s="110"/>
      <c r="Z125" s="111"/>
    </row>
    <row r="126" spans="1:26" x14ac:dyDescent="0.2">
      <c r="A126" s="137" t="s">
        <v>372</v>
      </c>
      <c r="B126" s="138"/>
      <c r="C126" s="102"/>
      <c r="D126" s="103"/>
      <c r="E126" s="103"/>
      <c r="F126" s="103"/>
      <c r="G126" s="103"/>
      <c r="H126" s="103"/>
      <c r="I126" s="103"/>
      <c r="J126" s="103"/>
      <c r="K126" s="104"/>
      <c r="L126" s="102"/>
      <c r="M126" s="103"/>
      <c r="N126" s="103"/>
      <c r="O126" s="103"/>
      <c r="P126" s="103"/>
      <c r="Q126" s="103"/>
      <c r="R126" s="103"/>
      <c r="S126" s="103"/>
      <c r="T126" s="104"/>
      <c r="U126" s="102"/>
      <c r="V126" s="103"/>
      <c r="W126" s="103"/>
      <c r="X126" s="103"/>
      <c r="Y126" s="103"/>
      <c r="Z126" s="104"/>
    </row>
    <row r="127" spans="1:26" x14ac:dyDescent="0.2">
      <c r="A127" s="137" t="s">
        <v>373</v>
      </c>
      <c r="B127" s="138"/>
      <c r="C127" s="102"/>
      <c r="D127" s="103"/>
      <c r="E127" s="103"/>
      <c r="F127" s="103"/>
      <c r="G127" s="103"/>
      <c r="H127" s="103"/>
      <c r="I127" s="103"/>
      <c r="J127" s="103"/>
      <c r="K127" s="104"/>
      <c r="L127" s="102"/>
      <c r="M127" s="103"/>
      <c r="N127" s="103"/>
      <c r="O127" s="103"/>
      <c r="P127" s="103"/>
      <c r="Q127" s="103"/>
      <c r="R127" s="103"/>
      <c r="S127" s="103"/>
      <c r="T127" s="104"/>
      <c r="U127" s="102"/>
      <c r="V127" s="103"/>
      <c r="W127" s="103"/>
      <c r="X127" s="103"/>
      <c r="Y127" s="103"/>
      <c r="Z127" s="104"/>
    </row>
    <row r="128" spans="1:26" x14ac:dyDescent="0.2">
      <c r="A128" s="137" t="s">
        <v>374</v>
      </c>
      <c r="B128" s="138"/>
      <c r="C128" s="102"/>
      <c r="D128" s="103"/>
      <c r="E128" s="103"/>
      <c r="F128" s="103"/>
      <c r="G128" s="103"/>
      <c r="H128" s="103"/>
      <c r="I128" s="103"/>
      <c r="J128" s="103"/>
      <c r="K128" s="104"/>
      <c r="L128" s="102"/>
      <c r="M128" s="103"/>
      <c r="N128" s="103"/>
      <c r="O128" s="103"/>
      <c r="P128" s="103"/>
      <c r="Q128" s="103"/>
      <c r="R128" s="103"/>
      <c r="S128" s="103"/>
      <c r="T128" s="104"/>
      <c r="U128" s="102"/>
      <c r="V128" s="103"/>
      <c r="W128" s="103"/>
      <c r="X128" s="103"/>
      <c r="Y128" s="103"/>
      <c r="Z128" s="104"/>
    </row>
    <row r="129" spans="1:26" ht="15" customHeight="1" x14ac:dyDescent="0.2">
      <c r="A129" s="137" t="s">
        <v>375</v>
      </c>
      <c r="B129" s="138"/>
      <c r="C129" s="102"/>
      <c r="D129" s="103"/>
      <c r="E129" s="103"/>
      <c r="F129" s="103"/>
      <c r="G129" s="103"/>
      <c r="H129" s="103"/>
      <c r="I129" s="103"/>
      <c r="J129" s="103"/>
      <c r="K129" s="104"/>
      <c r="L129" s="102"/>
      <c r="M129" s="103"/>
      <c r="N129" s="103"/>
      <c r="O129" s="103"/>
      <c r="P129" s="103"/>
      <c r="Q129" s="103"/>
      <c r="R129" s="103"/>
      <c r="S129" s="103"/>
      <c r="T129" s="104"/>
      <c r="U129" s="102"/>
      <c r="V129" s="103"/>
      <c r="W129" s="103"/>
      <c r="X129" s="103"/>
      <c r="Y129" s="103"/>
      <c r="Z129" s="104"/>
    </row>
    <row r="130" spans="1:26" x14ac:dyDescent="0.2">
      <c r="A130" s="137" t="s">
        <v>376</v>
      </c>
      <c r="B130" s="138"/>
      <c r="C130" s="102"/>
      <c r="D130" s="103"/>
      <c r="E130" s="103"/>
      <c r="F130" s="103"/>
      <c r="G130" s="103"/>
      <c r="H130" s="103"/>
      <c r="I130" s="103"/>
      <c r="J130" s="103"/>
      <c r="K130" s="104"/>
      <c r="L130" s="102"/>
      <c r="M130" s="103"/>
      <c r="N130" s="103"/>
      <c r="O130" s="103"/>
      <c r="P130" s="103"/>
      <c r="Q130" s="103"/>
      <c r="R130" s="103"/>
      <c r="S130" s="103"/>
      <c r="T130" s="104"/>
      <c r="U130" s="102"/>
      <c r="V130" s="103"/>
      <c r="W130" s="103"/>
      <c r="X130" s="103"/>
      <c r="Y130" s="103"/>
      <c r="Z130" s="104"/>
    </row>
    <row r="131" spans="1:26" x14ac:dyDescent="0.2">
      <c r="A131" s="137" t="s">
        <v>377</v>
      </c>
      <c r="B131" s="138"/>
      <c r="C131" s="102"/>
      <c r="D131" s="103"/>
      <c r="E131" s="103"/>
      <c r="F131" s="103"/>
      <c r="G131" s="103"/>
      <c r="H131" s="103"/>
      <c r="I131" s="103"/>
      <c r="J131" s="103"/>
      <c r="K131" s="104"/>
      <c r="L131" s="102"/>
      <c r="M131" s="103"/>
      <c r="N131" s="103"/>
      <c r="O131" s="103"/>
      <c r="P131" s="103"/>
      <c r="Q131" s="103"/>
      <c r="R131" s="103"/>
      <c r="S131" s="103"/>
      <c r="T131" s="104"/>
      <c r="U131" s="102"/>
      <c r="V131" s="103"/>
      <c r="W131" s="103"/>
      <c r="X131" s="103"/>
      <c r="Y131" s="103"/>
      <c r="Z131" s="104"/>
    </row>
    <row r="132" spans="1:26" ht="15" customHeight="1" x14ac:dyDescent="0.2">
      <c r="A132" s="137" t="s">
        <v>378</v>
      </c>
      <c r="B132" s="138"/>
      <c r="C132" s="102"/>
      <c r="D132" s="103"/>
      <c r="E132" s="103"/>
      <c r="F132" s="103"/>
      <c r="G132" s="103"/>
      <c r="H132" s="103"/>
      <c r="I132" s="103"/>
      <c r="J132" s="103"/>
      <c r="K132" s="104"/>
      <c r="L132" s="102"/>
      <c r="M132" s="103"/>
      <c r="N132" s="103"/>
      <c r="O132" s="103"/>
      <c r="P132" s="103"/>
      <c r="Q132" s="103"/>
      <c r="R132" s="103"/>
      <c r="S132" s="103"/>
      <c r="T132" s="104"/>
      <c r="U132" s="102"/>
      <c r="V132" s="103"/>
      <c r="W132" s="103"/>
      <c r="X132" s="103"/>
      <c r="Y132" s="103"/>
      <c r="Z132" s="104"/>
    </row>
    <row r="133" spans="1:26" ht="15" customHeight="1" x14ac:dyDescent="0.2">
      <c r="A133" s="137" t="s">
        <v>379</v>
      </c>
      <c r="B133" s="138"/>
      <c r="C133" s="102"/>
      <c r="D133" s="103"/>
      <c r="E133" s="103"/>
      <c r="F133" s="103"/>
      <c r="G133" s="103"/>
      <c r="H133" s="103"/>
      <c r="I133" s="103"/>
      <c r="J133" s="103"/>
      <c r="K133" s="104"/>
      <c r="L133" s="102"/>
      <c r="M133" s="103"/>
      <c r="N133" s="103"/>
      <c r="O133" s="103"/>
      <c r="P133" s="103"/>
      <c r="Q133" s="103"/>
      <c r="R133" s="103"/>
      <c r="S133" s="103"/>
      <c r="T133" s="104"/>
      <c r="U133" s="102"/>
      <c r="V133" s="103"/>
      <c r="W133" s="103"/>
      <c r="X133" s="103"/>
      <c r="Y133" s="103"/>
      <c r="Z133" s="104"/>
    </row>
    <row r="134" spans="1:26" x14ac:dyDescent="0.2">
      <c r="A134" s="137" t="s">
        <v>380</v>
      </c>
      <c r="B134" s="138"/>
      <c r="C134" s="102"/>
      <c r="D134" s="103"/>
      <c r="E134" s="103"/>
      <c r="F134" s="103"/>
      <c r="G134" s="103"/>
      <c r="H134" s="103"/>
      <c r="I134" s="103"/>
      <c r="J134" s="103"/>
      <c r="K134" s="104"/>
      <c r="L134" s="102"/>
      <c r="M134" s="103"/>
      <c r="N134" s="103"/>
      <c r="O134" s="103"/>
      <c r="P134" s="103"/>
      <c r="Q134" s="103"/>
      <c r="R134" s="103"/>
      <c r="S134" s="103"/>
      <c r="T134" s="104"/>
      <c r="U134" s="102"/>
      <c r="V134" s="103"/>
      <c r="W134" s="103"/>
      <c r="X134" s="103"/>
      <c r="Y134" s="103"/>
      <c r="Z134" s="104"/>
    </row>
    <row r="135" spans="1:26" ht="16" thickBot="1" x14ac:dyDescent="0.25">
      <c r="A135" s="139" t="s">
        <v>381</v>
      </c>
      <c r="B135" s="140"/>
      <c r="C135" s="105"/>
      <c r="D135" s="106"/>
      <c r="E135" s="106"/>
      <c r="F135" s="106"/>
      <c r="G135" s="106"/>
      <c r="H135" s="106"/>
      <c r="I135" s="106"/>
      <c r="J135" s="106"/>
      <c r="K135" s="107"/>
      <c r="L135" s="105"/>
      <c r="M135" s="106"/>
      <c r="N135" s="106"/>
      <c r="O135" s="106"/>
      <c r="P135" s="106"/>
      <c r="Q135" s="106"/>
      <c r="R135" s="106"/>
      <c r="S135" s="106"/>
      <c r="T135" s="107"/>
      <c r="U135" s="105"/>
      <c r="V135" s="106"/>
      <c r="W135" s="106"/>
      <c r="X135" s="106"/>
      <c r="Y135" s="106"/>
      <c r="Z135" s="107"/>
    </row>
    <row r="136" spans="1:26" x14ac:dyDescent="0.2">
      <c r="A136" s="141" t="s">
        <v>382</v>
      </c>
      <c r="B136" s="142"/>
      <c r="C136" s="109"/>
      <c r="D136" s="110"/>
      <c r="E136" s="110"/>
      <c r="F136" s="110"/>
      <c r="G136" s="110"/>
      <c r="H136" s="110"/>
      <c r="I136" s="110"/>
      <c r="J136" s="110"/>
      <c r="K136" s="111"/>
      <c r="L136" s="109"/>
      <c r="M136" s="110"/>
      <c r="N136" s="110"/>
      <c r="O136" s="110"/>
      <c r="P136" s="110"/>
      <c r="Q136" s="110"/>
      <c r="R136" s="110"/>
      <c r="S136" s="110"/>
      <c r="T136" s="111"/>
      <c r="U136" s="109"/>
      <c r="V136" s="110"/>
      <c r="W136" s="110"/>
      <c r="X136" s="110"/>
      <c r="Y136" s="110"/>
      <c r="Z136" s="111"/>
    </row>
    <row r="137" spans="1:26" ht="15" customHeight="1" x14ac:dyDescent="0.2">
      <c r="A137" s="137" t="s">
        <v>383</v>
      </c>
      <c r="B137" s="138"/>
      <c r="C137" s="102"/>
      <c r="D137" s="103"/>
      <c r="E137" s="103"/>
      <c r="F137" s="103"/>
      <c r="G137" s="103"/>
      <c r="H137" s="103"/>
      <c r="I137" s="103"/>
      <c r="J137" s="103"/>
      <c r="K137" s="104"/>
      <c r="L137" s="102"/>
      <c r="M137" s="103"/>
      <c r="N137" s="103"/>
      <c r="O137" s="103"/>
      <c r="P137" s="103"/>
      <c r="Q137" s="103"/>
      <c r="R137" s="103"/>
      <c r="S137" s="103"/>
      <c r="T137" s="104"/>
      <c r="U137" s="102"/>
      <c r="V137" s="103"/>
      <c r="W137" s="103"/>
      <c r="X137" s="103"/>
      <c r="Y137" s="103"/>
      <c r="Z137" s="104"/>
    </row>
    <row r="138" spans="1:26" x14ac:dyDescent="0.2">
      <c r="A138" s="137" t="s">
        <v>384</v>
      </c>
      <c r="B138" s="138"/>
      <c r="C138" s="102"/>
      <c r="D138" s="103"/>
      <c r="E138" s="103"/>
      <c r="F138" s="103"/>
      <c r="G138" s="103"/>
      <c r="H138" s="103"/>
      <c r="I138" s="103"/>
      <c r="J138" s="103"/>
      <c r="K138" s="104"/>
      <c r="L138" s="102"/>
      <c r="M138" s="103"/>
      <c r="N138" s="103"/>
      <c r="O138" s="103"/>
      <c r="P138" s="103"/>
      <c r="Q138" s="103"/>
      <c r="R138" s="103"/>
      <c r="S138" s="103"/>
      <c r="T138" s="104"/>
      <c r="U138" s="102"/>
      <c r="V138" s="103"/>
      <c r="W138" s="103"/>
      <c r="X138" s="103"/>
      <c r="Y138" s="103"/>
      <c r="Z138" s="104"/>
    </row>
    <row r="139" spans="1:26" x14ac:dyDescent="0.2">
      <c r="A139" s="137" t="s">
        <v>385</v>
      </c>
      <c r="B139" s="138"/>
      <c r="C139" s="102"/>
      <c r="D139" s="103"/>
      <c r="E139" s="103"/>
      <c r="F139" s="103"/>
      <c r="G139" s="103"/>
      <c r="H139" s="103"/>
      <c r="I139" s="103"/>
      <c r="J139" s="103"/>
      <c r="K139" s="104"/>
      <c r="L139" s="102"/>
      <c r="M139" s="103"/>
      <c r="N139" s="103"/>
      <c r="O139" s="103"/>
      <c r="P139" s="103"/>
      <c r="Q139" s="103"/>
      <c r="R139" s="103"/>
      <c r="S139" s="103"/>
      <c r="T139" s="104"/>
      <c r="U139" s="102"/>
      <c r="V139" s="103"/>
      <c r="W139" s="103"/>
      <c r="X139" s="103"/>
      <c r="Y139" s="103"/>
      <c r="Z139" s="104"/>
    </row>
    <row r="140" spans="1:26" ht="15" customHeight="1" x14ac:dyDescent="0.2">
      <c r="A140" s="137" t="s">
        <v>386</v>
      </c>
      <c r="B140" s="138"/>
      <c r="C140" s="102"/>
      <c r="D140" s="103"/>
      <c r="E140" s="103"/>
      <c r="F140" s="103"/>
      <c r="G140" s="103"/>
      <c r="H140" s="103"/>
      <c r="I140" s="103"/>
      <c r="J140" s="103"/>
      <c r="K140" s="104"/>
      <c r="L140" s="102"/>
      <c r="M140" s="103"/>
      <c r="N140" s="103"/>
      <c r="O140" s="103"/>
      <c r="P140" s="103"/>
      <c r="Q140" s="103"/>
      <c r="R140" s="103"/>
      <c r="S140" s="103"/>
      <c r="T140" s="104"/>
      <c r="U140" s="102"/>
      <c r="V140" s="103"/>
      <c r="W140" s="103"/>
      <c r="X140" s="103"/>
      <c r="Y140" s="103"/>
      <c r="Z140" s="104"/>
    </row>
    <row r="141" spans="1:26" ht="15" customHeight="1" x14ac:dyDescent="0.2">
      <c r="A141" s="137" t="s">
        <v>387</v>
      </c>
      <c r="B141" s="138"/>
      <c r="C141" s="102"/>
      <c r="D141" s="103"/>
      <c r="E141" s="103"/>
      <c r="F141" s="103"/>
      <c r="G141" s="103"/>
      <c r="H141" s="103"/>
      <c r="I141" s="103"/>
      <c r="J141" s="103"/>
      <c r="K141" s="104"/>
      <c r="L141" s="102"/>
      <c r="M141" s="103"/>
      <c r="N141" s="103"/>
      <c r="O141" s="103"/>
      <c r="P141" s="103"/>
      <c r="Q141" s="103"/>
      <c r="R141" s="103"/>
      <c r="S141" s="103"/>
      <c r="T141" s="104"/>
      <c r="U141" s="102"/>
      <c r="V141" s="103"/>
      <c r="W141" s="103"/>
      <c r="X141" s="103"/>
      <c r="Y141" s="103"/>
      <c r="Z141" s="104"/>
    </row>
    <row r="142" spans="1:26" ht="15" customHeight="1" x14ac:dyDescent="0.2">
      <c r="A142" s="137" t="s">
        <v>388</v>
      </c>
      <c r="B142" s="138"/>
      <c r="C142" s="102"/>
      <c r="D142" s="103"/>
      <c r="E142" s="103"/>
      <c r="F142" s="103"/>
      <c r="G142" s="103"/>
      <c r="H142" s="103"/>
      <c r="I142" s="103"/>
      <c r="J142" s="103"/>
      <c r="K142" s="104"/>
      <c r="L142" s="102"/>
      <c r="M142" s="103"/>
      <c r="N142" s="103"/>
      <c r="O142" s="103"/>
      <c r="P142" s="103"/>
      <c r="Q142" s="103"/>
      <c r="R142" s="103"/>
      <c r="S142" s="103"/>
      <c r="T142" s="104"/>
      <c r="U142" s="102"/>
      <c r="V142" s="103"/>
      <c r="W142" s="103"/>
      <c r="X142" s="103"/>
      <c r="Y142" s="103"/>
      <c r="Z142" s="104"/>
    </row>
    <row r="143" spans="1:26" ht="15" customHeight="1" x14ac:dyDescent="0.2">
      <c r="A143" s="137" t="s">
        <v>389</v>
      </c>
      <c r="B143" s="138"/>
      <c r="C143" s="102"/>
      <c r="D143" s="103"/>
      <c r="E143" s="103"/>
      <c r="F143" s="103"/>
      <c r="G143" s="103"/>
      <c r="H143" s="103"/>
      <c r="I143" s="103"/>
      <c r="J143" s="103"/>
      <c r="K143" s="104"/>
      <c r="L143" s="102"/>
      <c r="M143" s="103"/>
      <c r="N143" s="103"/>
      <c r="O143" s="103"/>
      <c r="P143" s="103"/>
      <c r="Q143" s="103"/>
      <c r="R143" s="103"/>
      <c r="S143" s="103"/>
      <c r="T143" s="104"/>
      <c r="U143" s="102"/>
      <c r="V143" s="103"/>
      <c r="W143" s="103"/>
      <c r="X143" s="103"/>
      <c r="Y143" s="103"/>
      <c r="Z143" s="104"/>
    </row>
    <row r="144" spans="1:26" x14ac:dyDescent="0.2">
      <c r="A144" s="137" t="s">
        <v>390</v>
      </c>
      <c r="B144" s="138"/>
      <c r="C144" s="102"/>
      <c r="D144" s="103"/>
      <c r="E144" s="103"/>
      <c r="F144" s="103"/>
      <c r="G144" s="103"/>
      <c r="H144" s="103"/>
      <c r="I144" s="103"/>
      <c r="J144" s="103"/>
      <c r="K144" s="104"/>
      <c r="L144" s="102"/>
      <c r="M144" s="103"/>
      <c r="N144" s="103"/>
      <c r="O144" s="103"/>
      <c r="P144" s="103"/>
      <c r="Q144" s="103"/>
      <c r="R144" s="103"/>
      <c r="S144" s="103"/>
      <c r="T144" s="104"/>
      <c r="U144" s="102"/>
      <c r="V144" s="103"/>
      <c r="W144" s="103"/>
      <c r="X144" s="103"/>
      <c r="Y144" s="103"/>
      <c r="Z144" s="104"/>
    </row>
    <row r="145" spans="1:26" x14ac:dyDescent="0.2">
      <c r="A145" s="137" t="s">
        <v>391</v>
      </c>
      <c r="B145" s="138"/>
      <c r="C145" s="102"/>
      <c r="D145" s="103"/>
      <c r="E145" s="103"/>
      <c r="F145" s="103"/>
      <c r="G145" s="103"/>
      <c r="H145" s="103"/>
      <c r="I145" s="103"/>
      <c r="J145" s="103"/>
      <c r="K145" s="104"/>
      <c r="L145" s="102"/>
      <c r="M145" s="103"/>
      <c r="N145" s="103"/>
      <c r="O145" s="103"/>
      <c r="P145" s="103"/>
      <c r="Q145" s="103"/>
      <c r="R145" s="103"/>
      <c r="S145" s="103"/>
      <c r="T145" s="104"/>
      <c r="U145" s="102"/>
      <c r="V145" s="103"/>
      <c r="W145" s="103"/>
      <c r="X145" s="103"/>
      <c r="Y145" s="103"/>
      <c r="Z145" s="104"/>
    </row>
    <row r="146" spans="1:26" ht="16" thickBot="1" x14ac:dyDescent="0.25">
      <c r="A146" s="139" t="s">
        <v>392</v>
      </c>
      <c r="B146" s="140"/>
      <c r="C146" s="105"/>
      <c r="D146" s="106"/>
      <c r="E146" s="106"/>
      <c r="F146" s="106"/>
      <c r="G146" s="106"/>
      <c r="H146" s="106"/>
      <c r="I146" s="106"/>
      <c r="J146" s="106"/>
      <c r="K146" s="107"/>
      <c r="L146" s="105"/>
      <c r="M146" s="106"/>
      <c r="N146" s="106"/>
      <c r="O146" s="106"/>
      <c r="P146" s="106"/>
      <c r="Q146" s="106"/>
      <c r="R146" s="106"/>
      <c r="S146" s="106"/>
      <c r="T146" s="107"/>
      <c r="U146" s="105"/>
      <c r="V146" s="106"/>
      <c r="W146" s="106"/>
      <c r="X146" s="106"/>
      <c r="Y146" s="106"/>
      <c r="Z146" s="107"/>
    </row>
    <row r="147" spans="1:26" x14ac:dyDescent="0.2">
      <c r="A147" s="141" t="s">
        <v>393</v>
      </c>
      <c r="B147" s="142"/>
      <c r="C147" s="109"/>
      <c r="D147" s="110"/>
      <c r="E147" s="110"/>
      <c r="F147" s="110"/>
      <c r="G147" s="110"/>
      <c r="H147" s="110"/>
      <c r="I147" s="110"/>
      <c r="J147" s="110"/>
      <c r="K147" s="111"/>
      <c r="L147" s="109"/>
      <c r="M147" s="110"/>
      <c r="N147" s="110"/>
      <c r="O147" s="110"/>
      <c r="P147" s="110"/>
      <c r="Q147" s="110"/>
      <c r="R147" s="110"/>
      <c r="S147" s="110"/>
      <c r="T147" s="111"/>
      <c r="U147" s="109"/>
      <c r="V147" s="110"/>
      <c r="W147" s="110"/>
      <c r="X147" s="110"/>
      <c r="Y147" s="110"/>
      <c r="Z147" s="111"/>
    </row>
    <row r="148" spans="1:26" x14ac:dyDescent="0.2">
      <c r="A148" s="137" t="s">
        <v>394</v>
      </c>
      <c r="B148" s="138"/>
      <c r="C148" s="102"/>
      <c r="D148" s="103"/>
      <c r="E148" s="103"/>
      <c r="F148" s="103"/>
      <c r="G148" s="103"/>
      <c r="H148" s="103"/>
      <c r="I148" s="103"/>
      <c r="J148" s="103"/>
      <c r="K148" s="104"/>
      <c r="L148" s="102"/>
      <c r="M148" s="103"/>
      <c r="N148" s="103"/>
      <c r="O148" s="103"/>
      <c r="P148" s="103"/>
      <c r="Q148" s="103"/>
      <c r="R148" s="103"/>
      <c r="S148" s="103"/>
      <c r="T148" s="104"/>
      <c r="U148" s="102"/>
      <c r="V148" s="103"/>
      <c r="W148" s="103"/>
      <c r="X148" s="103"/>
      <c r="Y148" s="103"/>
      <c r="Z148" s="104"/>
    </row>
    <row r="149" spans="1:26" x14ac:dyDescent="0.2">
      <c r="A149" s="137" t="s">
        <v>395</v>
      </c>
      <c r="B149" s="138"/>
      <c r="C149" s="102"/>
      <c r="D149" s="103"/>
      <c r="E149" s="103"/>
      <c r="F149" s="103"/>
      <c r="G149" s="103"/>
      <c r="H149" s="103"/>
      <c r="I149" s="103"/>
      <c r="J149" s="103"/>
      <c r="K149" s="104"/>
      <c r="L149" s="102"/>
      <c r="M149" s="103"/>
      <c r="N149" s="103"/>
      <c r="O149" s="103"/>
      <c r="P149" s="103"/>
      <c r="Q149" s="103"/>
      <c r="R149" s="103"/>
      <c r="S149" s="103"/>
      <c r="T149" s="104"/>
      <c r="U149" s="102"/>
      <c r="V149" s="103"/>
      <c r="W149" s="103"/>
      <c r="X149" s="103"/>
      <c r="Y149" s="103"/>
      <c r="Z149" s="104"/>
    </row>
    <row r="150" spans="1:26" x14ac:dyDescent="0.2">
      <c r="A150" s="137" t="s">
        <v>396</v>
      </c>
      <c r="B150" s="138"/>
      <c r="C150" s="102"/>
      <c r="D150" s="103"/>
      <c r="E150" s="103"/>
      <c r="F150" s="103"/>
      <c r="G150" s="103"/>
      <c r="H150" s="103"/>
      <c r="I150" s="103"/>
      <c r="J150" s="103"/>
      <c r="K150" s="104"/>
      <c r="L150" s="102"/>
      <c r="M150" s="103"/>
      <c r="N150" s="103"/>
      <c r="O150" s="103"/>
      <c r="P150" s="103"/>
      <c r="Q150" s="103"/>
      <c r="R150" s="103"/>
      <c r="S150" s="103"/>
      <c r="T150" s="104"/>
      <c r="U150" s="102"/>
      <c r="V150" s="103"/>
      <c r="W150" s="103"/>
      <c r="X150" s="103"/>
      <c r="Y150" s="103"/>
      <c r="Z150" s="104"/>
    </row>
    <row r="151" spans="1:26" x14ac:dyDescent="0.2">
      <c r="A151" s="137" t="s">
        <v>397</v>
      </c>
      <c r="B151" s="138"/>
      <c r="C151" s="102"/>
      <c r="D151" s="103"/>
      <c r="E151" s="103"/>
      <c r="F151" s="103"/>
      <c r="G151" s="103"/>
      <c r="H151" s="103"/>
      <c r="I151" s="103"/>
      <c r="J151" s="103"/>
      <c r="K151" s="104"/>
      <c r="L151" s="102"/>
      <c r="M151" s="103"/>
      <c r="N151" s="103"/>
      <c r="O151" s="103"/>
      <c r="P151" s="103"/>
      <c r="Q151" s="103"/>
      <c r="R151" s="103"/>
      <c r="S151" s="103"/>
      <c r="T151" s="104"/>
      <c r="U151" s="102"/>
      <c r="V151" s="103"/>
      <c r="W151" s="103"/>
      <c r="X151" s="103"/>
      <c r="Y151" s="103"/>
      <c r="Z151" s="104"/>
    </row>
    <row r="152" spans="1:26" x14ac:dyDescent="0.2">
      <c r="A152" s="137" t="s">
        <v>398</v>
      </c>
      <c r="B152" s="138"/>
      <c r="C152" s="102"/>
      <c r="D152" s="103"/>
      <c r="E152" s="103"/>
      <c r="F152" s="103"/>
      <c r="G152" s="103"/>
      <c r="H152" s="103"/>
      <c r="I152" s="103"/>
      <c r="J152" s="103"/>
      <c r="K152" s="104"/>
      <c r="L152" s="102"/>
      <c r="M152" s="103"/>
      <c r="N152" s="103"/>
      <c r="O152" s="103"/>
      <c r="P152" s="103"/>
      <c r="Q152" s="103"/>
      <c r="R152" s="103"/>
      <c r="S152" s="103"/>
      <c r="T152" s="104"/>
      <c r="U152" s="102"/>
      <c r="V152" s="103"/>
      <c r="W152" s="103"/>
      <c r="X152" s="103"/>
      <c r="Y152" s="103"/>
      <c r="Z152" s="104"/>
    </row>
    <row r="153" spans="1:26" ht="15" customHeight="1" x14ac:dyDescent="0.2">
      <c r="A153" s="137" t="s">
        <v>399</v>
      </c>
      <c r="B153" s="138"/>
      <c r="C153" s="102"/>
      <c r="D153" s="103"/>
      <c r="E153" s="103"/>
      <c r="F153" s="103"/>
      <c r="G153" s="103"/>
      <c r="H153" s="103"/>
      <c r="I153" s="103"/>
      <c r="J153" s="103"/>
      <c r="K153" s="104"/>
      <c r="L153" s="102"/>
      <c r="M153" s="103"/>
      <c r="N153" s="103"/>
      <c r="O153" s="103"/>
      <c r="P153" s="103"/>
      <c r="Q153" s="103"/>
      <c r="R153" s="103"/>
      <c r="S153" s="103"/>
      <c r="T153" s="104"/>
      <c r="U153" s="102"/>
      <c r="V153" s="103"/>
      <c r="W153" s="103"/>
      <c r="X153" s="103"/>
      <c r="Y153" s="103"/>
      <c r="Z153" s="104"/>
    </row>
    <row r="154" spans="1:26" x14ac:dyDescent="0.2">
      <c r="A154" s="137" t="s">
        <v>400</v>
      </c>
      <c r="B154" s="138"/>
      <c r="C154" s="102"/>
      <c r="D154" s="103"/>
      <c r="E154" s="103"/>
      <c r="F154" s="103"/>
      <c r="G154" s="103"/>
      <c r="H154" s="103"/>
      <c r="I154" s="103"/>
      <c r="J154" s="103"/>
      <c r="K154" s="104"/>
      <c r="L154" s="102"/>
      <c r="M154" s="103"/>
      <c r="N154" s="103"/>
      <c r="O154" s="103"/>
      <c r="P154" s="103"/>
      <c r="Q154" s="103"/>
      <c r="R154" s="103"/>
      <c r="S154" s="103"/>
      <c r="T154" s="104"/>
      <c r="U154" s="102"/>
      <c r="V154" s="103"/>
      <c r="W154" s="103"/>
      <c r="X154" s="103"/>
      <c r="Y154" s="103"/>
      <c r="Z154" s="104"/>
    </row>
    <row r="155" spans="1:26" x14ac:dyDescent="0.2">
      <c r="A155" s="137" t="s">
        <v>401</v>
      </c>
      <c r="B155" s="138"/>
      <c r="C155" s="102"/>
      <c r="D155" s="103"/>
      <c r="E155" s="103"/>
      <c r="F155" s="103"/>
      <c r="G155" s="103"/>
      <c r="H155" s="103"/>
      <c r="I155" s="103"/>
      <c r="J155" s="103"/>
      <c r="K155" s="104"/>
      <c r="L155" s="102"/>
      <c r="M155" s="103"/>
      <c r="N155" s="103"/>
      <c r="O155" s="103"/>
      <c r="P155" s="103"/>
      <c r="Q155" s="103"/>
      <c r="R155" s="103"/>
      <c r="S155" s="103"/>
      <c r="T155" s="104"/>
      <c r="U155" s="102"/>
      <c r="V155" s="103"/>
      <c r="W155" s="103"/>
      <c r="X155" s="103"/>
      <c r="Y155" s="103"/>
      <c r="Z155" s="104"/>
    </row>
    <row r="156" spans="1:26" ht="15" customHeight="1" x14ac:dyDescent="0.2">
      <c r="A156" s="137" t="s">
        <v>402</v>
      </c>
      <c r="B156" s="138"/>
      <c r="C156" s="102"/>
      <c r="D156" s="103"/>
      <c r="E156" s="103"/>
      <c r="F156" s="103"/>
      <c r="G156" s="103"/>
      <c r="H156" s="103"/>
      <c r="I156" s="103"/>
      <c r="J156" s="103"/>
      <c r="K156" s="104"/>
      <c r="L156" s="102"/>
      <c r="M156" s="103"/>
      <c r="N156" s="103"/>
      <c r="O156" s="103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</row>
    <row r="157" spans="1:26" ht="15" customHeight="1" thickBot="1" x14ac:dyDescent="0.25">
      <c r="A157" s="139" t="s">
        <v>403</v>
      </c>
      <c r="B157" s="140"/>
      <c r="C157" s="105"/>
      <c r="D157" s="106"/>
      <c r="E157" s="106"/>
      <c r="F157" s="106"/>
      <c r="G157" s="106"/>
      <c r="H157" s="106"/>
      <c r="I157" s="106"/>
      <c r="J157" s="106"/>
      <c r="K157" s="107"/>
      <c r="L157" s="105"/>
      <c r="M157" s="106"/>
      <c r="N157" s="106"/>
      <c r="O157" s="106"/>
      <c r="P157" s="106"/>
      <c r="Q157" s="106"/>
      <c r="R157" s="106"/>
      <c r="S157" s="106"/>
      <c r="T157" s="107"/>
      <c r="U157" s="105"/>
      <c r="V157" s="106"/>
      <c r="W157" s="106"/>
      <c r="X157" s="106"/>
      <c r="Y157" s="106"/>
      <c r="Z157" s="107"/>
    </row>
    <row r="158" spans="1:26" x14ac:dyDescent="0.2">
      <c r="A158" s="141" t="s">
        <v>404</v>
      </c>
      <c r="B158" s="142"/>
      <c r="C158" s="109"/>
      <c r="D158" s="110"/>
      <c r="E158" s="110"/>
      <c r="F158" s="110"/>
      <c r="G158" s="110"/>
      <c r="H158" s="110"/>
      <c r="I158" s="110"/>
      <c r="J158" s="110"/>
      <c r="K158" s="111"/>
      <c r="L158" s="109"/>
      <c r="M158" s="110"/>
      <c r="N158" s="110"/>
      <c r="O158" s="110"/>
      <c r="P158" s="110"/>
      <c r="Q158" s="110"/>
      <c r="R158" s="110"/>
      <c r="S158" s="110"/>
      <c r="T158" s="111"/>
      <c r="U158" s="109"/>
      <c r="V158" s="110"/>
      <c r="W158" s="110"/>
      <c r="X158" s="110"/>
      <c r="Y158" s="110"/>
      <c r="Z158" s="111"/>
    </row>
    <row r="159" spans="1:26" x14ac:dyDescent="0.2">
      <c r="A159" s="137" t="s">
        <v>405</v>
      </c>
      <c r="B159" s="138"/>
      <c r="C159" s="102"/>
      <c r="D159" s="103"/>
      <c r="E159" s="103"/>
      <c r="F159" s="103"/>
      <c r="G159" s="103"/>
      <c r="H159" s="103"/>
      <c r="I159" s="103"/>
      <c r="J159" s="103"/>
      <c r="K159" s="104"/>
      <c r="L159" s="102"/>
      <c r="M159" s="103"/>
      <c r="N159" s="103"/>
      <c r="O159" s="103"/>
      <c r="P159" s="103"/>
      <c r="Q159" s="103"/>
      <c r="R159" s="103"/>
      <c r="S159" s="103"/>
      <c r="T159" s="104"/>
      <c r="U159" s="102"/>
      <c r="V159" s="103"/>
      <c r="W159" s="103"/>
      <c r="X159" s="103"/>
      <c r="Y159" s="103"/>
      <c r="Z159" s="104"/>
    </row>
    <row r="160" spans="1:26" ht="15" customHeight="1" x14ac:dyDescent="0.2">
      <c r="A160" s="137" t="s">
        <v>406</v>
      </c>
      <c r="B160" s="138"/>
      <c r="C160" s="102"/>
      <c r="D160" s="103"/>
      <c r="E160" s="103"/>
      <c r="F160" s="103"/>
      <c r="G160" s="103"/>
      <c r="H160" s="103"/>
      <c r="I160" s="103"/>
      <c r="J160" s="103"/>
      <c r="K160" s="104"/>
      <c r="L160" s="102"/>
      <c r="M160" s="103"/>
      <c r="N160" s="103"/>
      <c r="O160" s="103"/>
      <c r="P160" s="103"/>
      <c r="Q160" s="103"/>
      <c r="R160" s="103"/>
      <c r="S160" s="103"/>
      <c r="T160" s="104"/>
      <c r="U160" s="102"/>
      <c r="V160" s="103"/>
      <c r="W160" s="103"/>
      <c r="X160" s="103"/>
      <c r="Y160" s="103"/>
      <c r="Z160" s="104"/>
    </row>
    <row r="161" spans="1:26" x14ac:dyDescent="0.2">
      <c r="A161" s="137" t="s">
        <v>407</v>
      </c>
      <c r="B161" s="138"/>
      <c r="C161" s="102"/>
      <c r="D161" s="103"/>
      <c r="E161" s="103"/>
      <c r="F161" s="103"/>
      <c r="G161" s="103"/>
      <c r="H161" s="103"/>
      <c r="I161" s="103"/>
      <c r="J161" s="103"/>
      <c r="K161" s="104"/>
      <c r="L161" s="102"/>
      <c r="M161" s="103"/>
      <c r="N161" s="103"/>
      <c r="O161" s="103"/>
      <c r="P161" s="103"/>
      <c r="Q161" s="103"/>
      <c r="R161" s="103"/>
      <c r="S161" s="103"/>
      <c r="T161" s="104"/>
      <c r="U161" s="102"/>
      <c r="V161" s="103"/>
      <c r="W161" s="103"/>
      <c r="X161" s="103"/>
      <c r="Y161" s="103"/>
      <c r="Z161" s="104"/>
    </row>
    <row r="162" spans="1:26" ht="15" customHeight="1" x14ac:dyDescent="0.2">
      <c r="A162" s="137" t="s">
        <v>408</v>
      </c>
      <c r="B162" s="138"/>
      <c r="C162" s="102"/>
      <c r="D162" s="103"/>
      <c r="E162" s="103"/>
      <c r="F162" s="103"/>
      <c r="G162" s="103"/>
      <c r="H162" s="103"/>
      <c r="I162" s="103"/>
      <c r="J162" s="103"/>
      <c r="K162" s="104"/>
      <c r="L162" s="102"/>
      <c r="M162" s="103"/>
      <c r="N162" s="103"/>
      <c r="O162" s="103"/>
      <c r="P162" s="103"/>
      <c r="Q162" s="103"/>
      <c r="R162" s="103"/>
      <c r="S162" s="103"/>
      <c r="T162" s="104"/>
      <c r="U162" s="102"/>
      <c r="V162" s="103"/>
      <c r="W162" s="103"/>
      <c r="X162" s="103"/>
      <c r="Y162" s="103"/>
      <c r="Z162" s="104"/>
    </row>
    <row r="163" spans="1:26" x14ac:dyDescent="0.2">
      <c r="A163" s="137" t="s">
        <v>409</v>
      </c>
      <c r="B163" s="138"/>
      <c r="C163" s="102"/>
      <c r="D163" s="103"/>
      <c r="E163" s="103"/>
      <c r="F163" s="103"/>
      <c r="G163" s="103"/>
      <c r="H163" s="103"/>
      <c r="I163" s="103"/>
      <c r="J163" s="103"/>
      <c r="K163" s="104"/>
      <c r="L163" s="102"/>
      <c r="M163" s="103"/>
      <c r="N163" s="103"/>
      <c r="O163" s="103"/>
      <c r="P163" s="103"/>
      <c r="Q163" s="103"/>
      <c r="R163" s="103"/>
      <c r="S163" s="103"/>
      <c r="T163" s="104"/>
      <c r="U163" s="102"/>
      <c r="V163" s="103"/>
      <c r="W163" s="103"/>
      <c r="X163" s="103"/>
      <c r="Y163" s="103"/>
      <c r="Z163" s="104"/>
    </row>
    <row r="164" spans="1:26" x14ac:dyDescent="0.2">
      <c r="A164" s="137" t="s">
        <v>410</v>
      </c>
      <c r="B164" s="138"/>
      <c r="C164" s="102"/>
      <c r="D164" s="103"/>
      <c r="E164" s="103"/>
      <c r="F164" s="103"/>
      <c r="G164" s="103"/>
      <c r="H164" s="103"/>
      <c r="I164" s="103"/>
      <c r="J164" s="103"/>
      <c r="K164" s="104"/>
      <c r="L164" s="102"/>
      <c r="M164" s="103"/>
      <c r="N164" s="103"/>
      <c r="O164" s="103"/>
      <c r="P164" s="103"/>
      <c r="Q164" s="103"/>
      <c r="R164" s="103"/>
      <c r="S164" s="103"/>
      <c r="T164" s="104"/>
      <c r="U164" s="102"/>
      <c r="V164" s="103"/>
      <c r="W164" s="103"/>
      <c r="X164" s="103"/>
      <c r="Y164" s="103"/>
      <c r="Z164" s="104"/>
    </row>
    <row r="165" spans="1:26" x14ac:dyDescent="0.2">
      <c r="A165" s="137" t="s">
        <v>411</v>
      </c>
      <c r="B165" s="138"/>
      <c r="C165" s="102"/>
      <c r="D165" s="103"/>
      <c r="E165" s="103"/>
      <c r="F165" s="103"/>
      <c r="G165" s="103"/>
      <c r="H165" s="103"/>
      <c r="I165" s="103"/>
      <c r="J165" s="103"/>
      <c r="K165" s="104"/>
      <c r="L165" s="102"/>
      <c r="M165" s="103"/>
      <c r="N165" s="103"/>
      <c r="O165" s="103"/>
      <c r="P165" s="103"/>
      <c r="Q165" s="103"/>
      <c r="R165" s="103"/>
      <c r="S165" s="103"/>
      <c r="T165" s="104"/>
      <c r="U165" s="102"/>
      <c r="V165" s="103"/>
      <c r="W165" s="103"/>
      <c r="X165" s="103"/>
      <c r="Y165" s="103"/>
      <c r="Z165" s="104"/>
    </row>
    <row r="166" spans="1:26" x14ac:dyDescent="0.2">
      <c r="A166" s="137" t="s">
        <v>412</v>
      </c>
      <c r="B166" s="138"/>
      <c r="C166" s="102"/>
      <c r="D166" s="103"/>
      <c r="E166" s="103"/>
      <c r="F166" s="103"/>
      <c r="G166" s="103"/>
      <c r="H166" s="103"/>
      <c r="I166" s="103"/>
      <c r="J166" s="103"/>
      <c r="K166" s="104"/>
      <c r="L166" s="102"/>
      <c r="M166" s="103"/>
      <c r="N166" s="103"/>
      <c r="O166" s="103"/>
      <c r="P166" s="103"/>
      <c r="Q166" s="103"/>
      <c r="R166" s="103"/>
      <c r="S166" s="103"/>
      <c r="T166" s="104"/>
      <c r="U166" s="102"/>
      <c r="V166" s="103"/>
      <c r="W166" s="103"/>
      <c r="X166" s="103"/>
      <c r="Y166" s="103"/>
      <c r="Z166" s="104"/>
    </row>
    <row r="167" spans="1:26" x14ac:dyDescent="0.2">
      <c r="A167" s="137" t="s">
        <v>413</v>
      </c>
      <c r="B167" s="138"/>
      <c r="C167" s="102"/>
      <c r="D167" s="103"/>
      <c r="E167" s="103"/>
      <c r="F167" s="103"/>
      <c r="G167" s="103"/>
      <c r="H167" s="103"/>
      <c r="I167" s="103"/>
      <c r="J167" s="103"/>
      <c r="K167" s="104"/>
      <c r="L167" s="102"/>
      <c r="M167" s="103"/>
      <c r="N167" s="103"/>
      <c r="O167" s="103"/>
      <c r="P167" s="103"/>
      <c r="Q167" s="103"/>
      <c r="R167" s="103"/>
      <c r="S167" s="103"/>
      <c r="T167" s="104"/>
      <c r="U167" s="102"/>
      <c r="V167" s="103"/>
      <c r="W167" s="103"/>
      <c r="X167" s="103"/>
      <c r="Y167" s="103"/>
      <c r="Z167" s="104"/>
    </row>
    <row r="168" spans="1:26" ht="16" thickBot="1" x14ac:dyDescent="0.25">
      <c r="A168" s="139" t="s">
        <v>414</v>
      </c>
      <c r="B168" s="140"/>
      <c r="C168" s="105"/>
      <c r="D168" s="106"/>
      <c r="E168" s="106"/>
      <c r="F168" s="106"/>
      <c r="G168" s="106"/>
      <c r="H168" s="106"/>
      <c r="I168" s="106"/>
      <c r="J168" s="106"/>
      <c r="K168" s="107"/>
      <c r="L168" s="105"/>
      <c r="M168" s="106"/>
      <c r="N168" s="106"/>
      <c r="O168" s="106"/>
      <c r="P168" s="106"/>
      <c r="Q168" s="106"/>
      <c r="R168" s="106"/>
      <c r="S168" s="106"/>
      <c r="T168" s="107"/>
      <c r="U168" s="105"/>
      <c r="V168" s="106"/>
      <c r="W168" s="106"/>
      <c r="X168" s="106"/>
      <c r="Y168" s="106"/>
      <c r="Z168" s="107"/>
    </row>
    <row r="169" spans="1:26" x14ac:dyDescent="0.2">
      <c r="A169" s="141" t="s">
        <v>415</v>
      </c>
      <c r="B169" s="142"/>
      <c r="C169" s="109"/>
      <c r="D169" s="110"/>
      <c r="E169" s="110"/>
      <c r="F169" s="110"/>
      <c r="G169" s="110"/>
      <c r="H169" s="110"/>
      <c r="I169" s="110"/>
      <c r="J169" s="110"/>
      <c r="K169" s="111"/>
      <c r="L169" s="109"/>
      <c r="M169" s="110"/>
      <c r="N169" s="110"/>
      <c r="O169" s="110"/>
      <c r="P169" s="110"/>
      <c r="Q169" s="110"/>
      <c r="R169" s="110"/>
      <c r="S169" s="110"/>
      <c r="T169" s="111"/>
      <c r="U169" s="109"/>
      <c r="V169" s="110"/>
      <c r="W169" s="110"/>
      <c r="X169" s="110"/>
      <c r="Y169" s="110"/>
      <c r="Z169" s="111"/>
    </row>
    <row r="170" spans="1:26" ht="15" customHeight="1" x14ac:dyDescent="0.2">
      <c r="A170" s="137" t="s">
        <v>416</v>
      </c>
      <c r="B170" s="138"/>
      <c r="C170" s="102"/>
      <c r="D170" s="103"/>
      <c r="E170" s="103"/>
      <c r="F170" s="103"/>
      <c r="G170" s="103"/>
      <c r="H170" s="103"/>
      <c r="I170" s="103"/>
      <c r="J170" s="103"/>
      <c r="K170" s="104"/>
      <c r="L170" s="102"/>
      <c r="M170" s="103"/>
      <c r="N170" s="103"/>
      <c r="O170" s="103"/>
      <c r="P170" s="103"/>
      <c r="Q170" s="103"/>
      <c r="R170" s="103"/>
      <c r="S170" s="103"/>
      <c r="T170" s="104"/>
      <c r="U170" s="102"/>
      <c r="V170" s="103"/>
      <c r="W170" s="103"/>
      <c r="X170" s="103"/>
      <c r="Y170" s="103"/>
      <c r="Z170" s="104"/>
    </row>
    <row r="171" spans="1:26" ht="15" customHeight="1" x14ac:dyDescent="0.2">
      <c r="A171" s="137" t="s">
        <v>417</v>
      </c>
      <c r="B171" s="138"/>
      <c r="C171" s="102"/>
      <c r="D171" s="103"/>
      <c r="E171" s="103"/>
      <c r="F171" s="103"/>
      <c r="G171" s="103"/>
      <c r="H171" s="103"/>
      <c r="I171" s="103"/>
      <c r="J171" s="103"/>
      <c r="K171" s="104"/>
      <c r="L171" s="102"/>
      <c r="M171" s="103"/>
      <c r="N171" s="103"/>
      <c r="O171" s="103"/>
      <c r="P171" s="103"/>
      <c r="Q171" s="103"/>
      <c r="R171" s="103"/>
      <c r="S171" s="103"/>
      <c r="T171" s="104"/>
      <c r="U171" s="102"/>
      <c r="V171" s="103"/>
      <c r="W171" s="103"/>
      <c r="X171" s="103"/>
      <c r="Y171" s="103"/>
      <c r="Z171" s="104"/>
    </row>
    <row r="172" spans="1:26" x14ac:dyDescent="0.2">
      <c r="A172" s="137" t="s">
        <v>418</v>
      </c>
      <c r="B172" s="138"/>
      <c r="C172" s="102"/>
      <c r="D172" s="103"/>
      <c r="E172" s="103"/>
      <c r="F172" s="103"/>
      <c r="G172" s="103"/>
      <c r="H172" s="103"/>
      <c r="I172" s="103"/>
      <c r="J172" s="103"/>
      <c r="K172" s="104"/>
      <c r="L172" s="102"/>
      <c r="M172" s="103"/>
      <c r="N172" s="103"/>
      <c r="O172" s="103"/>
      <c r="P172" s="103"/>
      <c r="Q172" s="103"/>
      <c r="R172" s="103"/>
      <c r="S172" s="103"/>
      <c r="T172" s="104"/>
      <c r="U172" s="102"/>
      <c r="V172" s="103"/>
      <c r="W172" s="103"/>
      <c r="X172" s="103"/>
      <c r="Y172" s="103"/>
      <c r="Z172" s="104"/>
    </row>
    <row r="173" spans="1:26" ht="15" customHeight="1" x14ac:dyDescent="0.2">
      <c r="A173" s="137" t="s">
        <v>419</v>
      </c>
      <c r="B173" s="138"/>
      <c r="C173" s="102"/>
      <c r="D173" s="103"/>
      <c r="E173" s="103"/>
      <c r="F173" s="103"/>
      <c r="G173" s="103"/>
      <c r="H173" s="103"/>
      <c r="I173" s="103"/>
      <c r="J173" s="103"/>
      <c r="K173" s="104"/>
      <c r="L173" s="102"/>
      <c r="M173" s="103"/>
      <c r="N173" s="103"/>
      <c r="O173" s="103"/>
      <c r="P173" s="103"/>
      <c r="Q173" s="103"/>
      <c r="R173" s="103"/>
      <c r="S173" s="103"/>
      <c r="T173" s="104"/>
      <c r="U173" s="102"/>
      <c r="V173" s="103"/>
      <c r="W173" s="103"/>
      <c r="X173" s="103"/>
      <c r="Y173" s="103"/>
      <c r="Z173" s="104"/>
    </row>
    <row r="174" spans="1:26" x14ac:dyDescent="0.2">
      <c r="A174" s="137" t="s">
        <v>420</v>
      </c>
      <c r="B174" s="138"/>
      <c r="C174" s="102"/>
      <c r="D174" s="103"/>
      <c r="E174" s="103"/>
      <c r="F174" s="103"/>
      <c r="G174" s="103"/>
      <c r="H174" s="103"/>
      <c r="I174" s="103"/>
      <c r="J174" s="103"/>
      <c r="K174" s="104"/>
      <c r="L174" s="102"/>
      <c r="M174" s="103"/>
      <c r="N174" s="103"/>
      <c r="O174" s="103"/>
      <c r="P174" s="103"/>
      <c r="Q174" s="103"/>
      <c r="R174" s="103"/>
      <c r="S174" s="103"/>
      <c r="T174" s="104"/>
      <c r="U174" s="102"/>
      <c r="V174" s="103"/>
      <c r="W174" s="103"/>
      <c r="X174" s="103"/>
      <c r="Y174" s="103"/>
      <c r="Z174" s="104"/>
    </row>
    <row r="175" spans="1:26" x14ac:dyDescent="0.2">
      <c r="A175" s="137" t="s">
        <v>421</v>
      </c>
      <c r="B175" s="138"/>
      <c r="C175" s="102"/>
      <c r="D175" s="103"/>
      <c r="E175" s="103"/>
      <c r="F175" s="103"/>
      <c r="G175" s="103"/>
      <c r="H175" s="103"/>
      <c r="I175" s="103"/>
      <c r="J175" s="103"/>
      <c r="K175" s="104"/>
      <c r="L175" s="102"/>
      <c r="M175" s="103"/>
      <c r="N175" s="103"/>
      <c r="O175" s="103"/>
      <c r="P175" s="103"/>
      <c r="Q175" s="103"/>
      <c r="R175" s="103"/>
      <c r="S175" s="103"/>
      <c r="T175" s="104"/>
      <c r="U175" s="102"/>
      <c r="V175" s="103"/>
      <c r="W175" s="103"/>
      <c r="X175" s="103"/>
      <c r="Y175" s="103"/>
      <c r="Z175" s="104"/>
    </row>
    <row r="176" spans="1:26" x14ac:dyDescent="0.2">
      <c r="A176" s="137" t="s">
        <v>422</v>
      </c>
      <c r="B176" s="138"/>
      <c r="C176" s="102"/>
      <c r="D176" s="103"/>
      <c r="E176" s="103"/>
      <c r="F176" s="103"/>
      <c r="G176" s="103"/>
      <c r="H176" s="103"/>
      <c r="I176" s="103"/>
      <c r="J176" s="103"/>
      <c r="K176" s="104"/>
      <c r="L176" s="102"/>
      <c r="M176" s="103"/>
      <c r="N176" s="103"/>
      <c r="O176" s="103"/>
      <c r="P176" s="103"/>
      <c r="Q176" s="103"/>
      <c r="R176" s="103"/>
      <c r="S176" s="103"/>
      <c r="T176" s="104"/>
      <c r="U176" s="102"/>
      <c r="V176" s="103"/>
      <c r="W176" s="103"/>
      <c r="X176" s="103"/>
      <c r="Y176" s="103"/>
      <c r="Z176" s="104"/>
    </row>
    <row r="177" spans="1:26" ht="15" customHeight="1" x14ac:dyDescent="0.2">
      <c r="A177" s="137" t="s">
        <v>423</v>
      </c>
      <c r="B177" s="138"/>
      <c r="C177" s="102"/>
      <c r="D177" s="103"/>
      <c r="E177" s="103"/>
      <c r="F177" s="103"/>
      <c r="G177" s="103"/>
      <c r="H177" s="103"/>
      <c r="I177" s="103"/>
      <c r="J177" s="103"/>
      <c r="K177" s="104"/>
      <c r="L177" s="102"/>
      <c r="M177" s="103"/>
      <c r="N177" s="103"/>
      <c r="O177" s="103"/>
      <c r="P177" s="103"/>
      <c r="Q177" s="103"/>
      <c r="R177" s="103"/>
      <c r="S177" s="103"/>
      <c r="T177" s="104"/>
      <c r="U177" s="102"/>
      <c r="V177" s="103"/>
      <c r="W177" s="103"/>
      <c r="X177" s="103"/>
      <c r="Y177" s="103"/>
      <c r="Z177" s="104"/>
    </row>
    <row r="178" spans="1:26" ht="15" customHeight="1" x14ac:dyDescent="0.2">
      <c r="A178" s="137" t="s">
        <v>424</v>
      </c>
      <c r="B178" s="138"/>
      <c r="C178" s="102"/>
      <c r="D178" s="103"/>
      <c r="E178" s="103"/>
      <c r="F178" s="103"/>
      <c r="G178" s="103"/>
      <c r="H178" s="103"/>
      <c r="I178" s="103"/>
      <c r="J178" s="103"/>
      <c r="K178" s="104"/>
      <c r="L178" s="102"/>
      <c r="M178" s="103"/>
      <c r="N178" s="103"/>
      <c r="O178" s="103"/>
      <c r="P178" s="103"/>
      <c r="Q178" s="103"/>
      <c r="R178" s="103"/>
      <c r="S178" s="103"/>
      <c r="T178" s="104"/>
      <c r="U178" s="102"/>
      <c r="V178" s="103"/>
      <c r="W178" s="103"/>
      <c r="X178" s="103"/>
      <c r="Y178" s="103"/>
      <c r="Z178" s="104"/>
    </row>
    <row r="179" spans="1:26" ht="16" thickBot="1" x14ac:dyDescent="0.25">
      <c r="A179" s="139" t="s">
        <v>425</v>
      </c>
      <c r="B179" s="140"/>
      <c r="C179" s="105"/>
      <c r="D179" s="106"/>
      <c r="E179" s="106"/>
      <c r="F179" s="106"/>
      <c r="G179" s="106"/>
      <c r="H179" s="106"/>
      <c r="I179" s="106"/>
      <c r="J179" s="106"/>
      <c r="K179" s="107"/>
      <c r="L179" s="105"/>
      <c r="M179" s="106"/>
      <c r="N179" s="106"/>
      <c r="O179" s="106"/>
      <c r="P179" s="106"/>
      <c r="Q179" s="106"/>
      <c r="R179" s="106"/>
      <c r="S179" s="106"/>
      <c r="T179" s="107"/>
      <c r="U179" s="105"/>
      <c r="V179" s="106"/>
      <c r="W179" s="106"/>
      <c r="X179" s="106"/>
      <c r="Y179" s="106"/>
      <c r="Z179" s="107"/>
    </row>
    <row r="180" spans="1:26" x14ac:dyDescent="0.2">
      <c r="A180" s="141" t="s">
        <v>426</v>
      </c>
      <c r="B180" s="142"/>
      <c r="C180" s="109"/>
      <c r="D180" s="110"/>
      <c r="E180" s="110"/>
      <c r="F180" s="110"/>
      <c r="G180" s="110"/>
      <c r="H180" s="110"/>
      <c r="I180" s="110"/>
      <c r="J180" s="110"/>
      <c r="K180" s="111"/>
      <c r="L180" s="109"/>
      <c r="M180" s="110"/>
      <c r="N180" s="110"/>
      <c r="O180" s="110"/>
      <c r="P180" s="110"/>
      <c r="Q180" s="110"/>
      <c r="R180" s="110"/>
      <c r="S180" s="110"/>
      <c r="T180" s="111"/>
      <c r="U180" s="109"/>
      <c r="V180" s="110"/>
      <c r="W180" s="110"/>
      <c r="X180" s="110"/>
      <c r="Y180" s="110"/>
      <c r="Z180" s="111"/>
    </row>
    <row r="181" spans="1:26" x14ac:dyDescent="0.2">
      <c r="A181" s="137" t="s">
        <v>427</v>
      </c>
      <c r="B181" s="138"/>
      <c r="C181" s="102"/>
      <c r="D181" s="103"/>
      <c r="E181" s="103"/>
      <c r="F181" s="103"/>
      <c r="G181" s="103"/>
      <c r="H181" s="103"/>
      <c r="I181" s="103"/>
      <c r="J181" s="103"/>
      <c r="K181" s="104"/>
      <c r="L181" s="102"/>
      <c r="M181" s="103"/>
      <c r="N181" s="103"/>
      <c r="O181" s="103"/>
      <c r="P181" s="103"/>
      <c r="Q181" s="103"/>
      <c r="R181" s="103"/>
      <c r="S181" s="103"/>
      <c r="T181" s="104"/>
      <c r="U181" s="102"/>
      <c r="V181" s="103"/>
      <c r="W181" s="103"/>
      <c r="X181" s="103"/>
      <c r="Y181" s="103"/>
      <c r="Z181" s="104"/>
    </row>
    <row r="182" spans="1:26" ht="15" customHeight="1" x14ac:dyDescent="0.2">
      <c r="A182" s="137" t="s">
        <v>428</v>
      </c>
      <c r="B182" s="138"/>
      <c r="C182" s="102"/>
      <c r="D182" s="103"/>
      <c r="E182" s="103"/>
      <c r="F182" s="103"/>
      <c r="G182" s="103"/>
      <c r="H182" s="103"/>
      <c r="I182" s="103"/>
      <c r="J182" s="103"/>
      <c r="K182" s="104"/>
      <c r="L182" s="102"/>
      <c r="M182" s="103"/>
      <c r="N182" s="103"/>
      <c r="O182" s="103"/>
      <c r="P182" s="103"/>
      <c r="Q182" s="103"/>
      <c r="R182" s="103"/>
      <c r="S182" s="103"/>
      <c r="T182" s="104"/>
      <c r="U182" s="102"/>
      <c r="V182" s="103"/>
      <c r="W182" s="103"/>
      <c r="X182" s="103"/>
      <c r="Y182" s="103"/>
      <c r="Z182" s="104"/>
    </row>
    <row r="183" spans="1:26" ht="15" customHeight="1" x14ac:dyDescent="0.2">
      <c r="A183" s="137" t="s">
        <v>429</v>
      </c>
      <c r="B183" s="138"/>
      <c r="C183" s="102"/>
      <c r="D183" s="103"/>
      <c r="E183" s="103"/>
      <c r="F183" s="103"/>
      <c r="G183" s="103"/>
      <c r="H183" s="103"/>
      <c r="I183" s="103"/>
      <c r="J183" s="103"/>
      <c r="K183" s="104"/>
      <c r="L183" s="102"/>
      <c r="M183" s="103"/>
      <c r="N183" s="103"/>
      <c r="O183" s="103"/>
      <c r="P183" s="103"/>
      <c r="Q183" s="103"/>
      <c r="R183" s="103"/>
      <c r="S183" s="103"/>
      <c r="T183" s="104"/>
      <c r="U183" s="102"/>
      <c r="V183" s="103"/>
      <c r="W183" s="103"/>
      <c r="X183" s="103"/>
      <c r="Y183" s="103"/>
      <c r="Z183" s="104"/>
    </row>
    <row r="184" spans="1:26" ht="15" customHeight="1" x14ac:dyDescent="0.2">
      <c r="A184" s="137" t="s">
        <v>430</v>
      </c>
      <c r="B184" s="138"/>
      <c r="C184" s="102"/>
      <c r="D184" s="103"/>
      <c r="E184" s="103"/>
      <c r="F184" s="103"/>
      <c r="G184" s="103"/>
      <c r="H184" s="103"/>
      <c r="I184" s="103"/>
      <c r="J184" s="103"/>
      <c r="K184" s="104"/>
      <c r="L184" s="102"/>
      <c r="M184" s="103"/>
      <c r="N184" s="103"/>
      <c r="O184" s="103"/>
      <c r="P184" s="103"/>
      <c r="Q184" s="103"/>
      <c r="R184" s="103"/>
      <c r="S184" s="103"/>
      <c r="T184" s="104"/>
      <c r="U184" s="102"/>
      <c r="V184" s="103"/>
      <c r="W184" s="103"/>
      <c r="X184" s="103"/>
      <c r="Y184" s="103"/>
      <c r="Z184" s="104"/>
    </row>
    <row r="185" spans="1:26" ht="15" customHeight="1" x14ac:dyDescent="0.2">
      <c r="A185" s="137" t="s">
        <v>431</v>
      </c>
      <c r="B185" s="138"/>
      <c r="C185" s="102"/>
      <c r="D185" s="103"/>
      <c r="E185" s="103"/>
      <c r="F185" s="103"/>
      <c r="G185" s="103"/>
      <c r="H185" s="103"/>
      <c r="I185" s="103"/>
      <c r="J185" s="103"/>
      <c r="K185" s="104"/>
      <c r="L185" s="102"/>
      <c r="M185" s="103"/>
      <c r="N185" s="103"/>
      <c r="O185" s="103"/>
      <c r="P185" s="103"/>
      <c r="Q185" s="103"/>
      <c r="R185" s="103"/>
      <c r="S185" s="103"/>
      <c r="T185" s="104"/>
      <c r="U185" s="102"/>
      <c r="V185" s="103"/>
      <c r="W185" s="103"/>
      <c r="X185" s="103"/>
      <c r="Y185" s="103"/>
      <c r="Z185" s="104"/>
    </row>
    <row r="186" spans="1:26" x14ac:dyDescent="0.2">
      <c r="A186" s="137" t="s">
        <v>432</v>
      </c>
      <c r="B186" s="138"/>
      <c r="C186" s="102"/>
      <c r="D186" s="103"/>
      <c r="E186" s="103"/>
      <c r="F186" s="103"/>
      <c r="G186" s="103"/>
      <c r="H186" s="103"/>
      <c r="I186" s="103"/>
      <c r="J186" s="103"/>
      <c r="K186" s="104"/>
      <c r="L186" s="102"/>
      <c r="M186" s="103"/>
      <c r="N186" s="103"/>
      <c r="O186" s="103"/>
      <c r="P186" s="103"/>
      <c r="Q186" s="103"/>
      <c r="R186" s="103"/>
      <c r="S186" s="103"/>
      <c r="T186" s="104"/>
      <c r="U186" s="102"/>
      <c r="V186" s="103"/>
      <c r="W186" s="103"/>
      <c r="X186" s="103"/>
      <c r="Y186" s="103"/>
      <c r="Z186" s="104"/>
    </row>
    <row r="187" spans="1:26" x14ac:dyDescent="0.2">
      <c r="A187" s="137" t="s">
        <v>433</v>
      </c>
      <c r="B187" s="138"/>
      <c r="C187" s="102"/>
      <c r="D187" s="103"/>
      <c r="E187" s="103"/>
      <c r="F187" s="103"/>
      <c r="G187" s="103"/>
      <c r="H187" s="103"/>
      <c r="I187" s="103"/>
      <c r="J187" s="103"/>
      <c r="K187" s="104"/>
      <c r="L187" s="102"/>
      <c r="M187" s="103"/>
      <c r="N187" s="103"/>
      <c r="O187" s="103"/>
      <c r="P187" s="103"/>
      <c r="Q187" s="103"/>
      <c r="R187" s="103"/>
      <c r="S187" s="103"/>
      <c r="T187" s="104"/>
      <c r="U187" s="102"/>
      <c r="V187" s="103"/>
      <c r="W187" s="103"/>
      <c r="X187" s="103"/>
      <c r="Y187" s="103"/>
      <c r="Z187" s="104"/>
    </row>
    <row r="188" spans="1:26" x14ac:dyDescent="0.2">
      <c r="A188" s="137" t="s">
        <v>434</v>
      </c>
      <c r="B188" s="138"/>
      <c r="C188" s="102"/>
      <c r="D188" s="103"/>
      <c r="E188" s="103"/>
      <c r="F188" s="103"/>
      <c r="G188" s="103"/>
      <c r="H188" s="103"/>
      <c r="I188" s="103"/>
      <c r="J188" s="103"/>
      <c r="K188" s="104"/>
      <c r="L188" s="102"/>
      <c r="M188" s="103"/>
      <c r="N188" s="103"/>
      <c r="O188" s="103"/>
      <c r="P188" s="103"/>
      <c r="Q188" s="103"/>
      <c r="R188" s="103"/>
      <c r="S188" s="103"/>
      <c r="T188" s="104"/>
      <c r="U188" s="102"/>
      <c r="V188" s="103"/>
      <c r="W188" s="103"/>
      <c r="X188" s="103"/>
      <c r="Y188" s="103"/>
      <c r="Z188" s="104"/>
    </row>
    <row r="189" spans="1:26" x14ac:dyDescent="0.2">
      <c r="A189" s="137" t="s">
        <v>435</v>
      </c>
      <c r="B189" s="138"/>
      <c r="C189" s="102"/>
      <c r="D189" s="103"/>
      <c r="E189" s="103"/>
      <c r="F189" s="103"/>
      <c r="G189" s="103"/>
      <c r="H189" s="103"/>
      <c r="I189" s="103"/>
      <c r="J189" s="103"/>
      <c r="K189" s="104"/>
      <c r="L189" s="102"/>
      <c r="M189" s="103"/>
      <c r="N189" s="103"/>
      <c r="O189" s="103"/>
      <c r="P189" s="103"/>
      <c r="Q189" s="103"/>
      <c r="R189" s="103"/>
      <c r="S189" s="103"/>
      <c r="T189" s="104"/>
      <c r="U189" s="102"/>
      <c r="V189" s="103"/>
      <c r="W189" s="103"/>
      <c r="X189" s="103"/>
      <c r="Y189" s="103"/>
      <c r="Z189" s="104"/>
    </row>
    <row r="190" spans="1:26" ht="16" thickBot="1" x14ac:dyDescent="0.25">
      <c r="A190" s="139" t="s">
        <v>436</v>
      </c>
      <c r="B190" s="140"/>
      <c r="C190" s="105"/>
      <c r="D190" s="106"/>
      <c r="E190" s="106"/>
      <c r="F190" s="106"/>
      <c r="G190" s="106"/>
      <c r="H190" s="106"/>
      <c r="I190" s="106"/>
      <c r="J190" s="106"/>
      <c r="K190" s="107"/>
      <c r="L190" s="105"/>
      <c r="M190" s="106"/>
      <c r="N190" s="106"/>
      <c r="O190" s="106"/>
      <c r="P190" s="106"/>
      <c r="Q190" s="106"/>
      <c r="R190" s="106"/>
      <c r="S190" s="106"/>
      <c r="T190" s="107"/>
      <c r="U190" s="105"/>
      <c r="V190" s="106"/>
      <c r="W190" s="106"/>
      <c r="X190" s="106"/>
      <c r="Y190" s="106"/>
      <c r="Z190" s="107"/>
    </row>
  </sheetData>
  <mergeCells count="192">
    <mergeCell ref="U1:Z1"/>
    <mergeCell ref="A2:B2"/>
    <mergeCell ref="A4:B4"/>
    <mergeCell ref="A5:B5"/>
    <mergeCell ref="A6:B6"/>
    <mergeCell ref="A7:B7"/>
    <mergeCell ref="A8:B8"/>
    <mergeCell ref="A9:B9"/>
    <mergeCell ref="A10:B10"/>
    <mergeCell ref="A1:B1"/>
    <mergeCell ref="C1:K1"/>
    <mergeCell ref="L1:T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</mergeCells>
  <dataValidations count="1">
    <dataValidation type="list" allowBlank="1" showInputMessage="1" showErrorMessage="1" sqref="C180:Z180 C15:Z15 C26:Z26 C37:Z37 C48:Z48 C59:Z59 C70:Z70 C81:Z81 C92:Z92 C103:Z103 C114:Z114 C125:Z125 C136:Z136 C147:Z147 C158:Z158 C169:Z169 C4:Z4" xr:uid="{BC2F3BF4-3AA5-4FBC-95AC-7CF86DC4F69C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85E36-6A22-4202-9274-7A9B7C3C1F74}">
  <dimension ref="A1:F127"/>
  <sheetViews>
    <sheetView zoomScale="99" zoomScaleNormal="99" workbookViewId="0">
      <selection activeCell="C4" sqref="C4"/>
    </sheetView>
  </sheetViews>
  <sheetFormatPr baseColWidth="10" defaultColWidth="8.83203125" defaultRowHeight="15" x14ac:dyDescent="0.2"/>
  <cols>
    <col min="1" max="1" width="22.5" bestFit="1" customWidth="1"/>
    <col min="2" max="2" width="81.6640625" bestFit="1" customWidth="1"/>
    <col min="4" max="5" width="9.1640625" hidden="1" customWidth="1"/>
  </cols>
  <sheetData>
    <row r="1" spans="1:6" ht="20" thickBot="1" x14ac:dyDescent="0.3">
      <c r="B1" s="89" t="str">
        <f>CONCATENATE("CLM Capabilities Assessment: ",'People Assessed'!C16)</f>
        <v xml:space="preserve">CLM Capabilities Assessment: </v>
      </c>
    </row>
    <row r="2" spans="1:6" x14ac:dyDescent="0.2">
      <c r="A2" s="141" t="s">
        <v>1</v>
      </c>
      <c r="B2" s="161"/>
      <c r="C2" s="142"/>
    </row>
    <row r="3" spans="1:6" ht="16" thickBot="1" x14ac:dyDescent="0.25">
      <c r="A3" s="77" t="s">
        <v>94</v>
      </c>
      <c r="B3" s="78" t="s">
        <v>221</v>
      </c>
      <c r="C3" s="79" t="s">
        <v>30</v>
      </c>
    </row>
    <row r="4" spans="1:6" x14ac:dyDescent="0.2">
      <c r="A4" s="158" t="s">
        <v>2</v>
      </c>
      <c r="B4" s="57" t="s">
        <v>95</v>
      </c>
      <c r="C4" s="67"/>
      <c r="D4" t="s">
        <v>38</v>
      </c>
      <c r="E4">
        <f>COUNTIF($C$4:$C$8,"None")</f>
        <v>0</v>
      </c>
    </row>
    <row r="5" spans="1:6" x14ac:dyDescent="0.2">
      <c r="A5" s="159"/>
      <c r="B5" s="2" t="s">
        <v>96</v>
      </c>
      <c r="C5" s="68"/>
      <c r="D5" t="s">
        <v>39</v>
      </c>
      <c r="E5">
        <f>COUNTIF($C$4:$C$8,"Low")</f>
        <v>0</v>
      </c>
    </row>
    <row r="6" spans="1:6" x14ac:dyDescent="0.2">
      <c r="A6" s="159"/>
      <c r="B6" s="2" t="s">
        <v>97</v>
      </c>
      <c r="C6" s="68"/>
      <c r="D6" t="s">
        <v>40</v>
      </c>
      <c r="E6">
        <f>COUNTIF($C$4:$C$8,"Medium")</f>
        <v>0</v>
      </c>
    </row>
    <row r="7" spans="1:6" x14ac:dyDescent="0.2">
      <c r="A7" s="160"/>
      <c r="B7" s="2" t="s">
        <v>98</v>
      </c>
      <c r="C7" s="68"/>
      <c r="D7" t="s">
        <v>41</v>
      </c>
      <c r="E7">
        <f>COUNTIF($C$4:$C$8,"High")</f>
        <v>0</v>
      </c>
    </row>
    <row r="8" spans="1:6" ht="16" thickBot="1" x14ac:dyDescent="0.25">
      <c r="A8" s="69" t="str">
        <f>IF(E8=0,"",VLOOKUP(E8,FiveFit,2))</f>
        <v/>
      </c>
      <c r="B8" s="59" t="s">
        <v>99</v>
      </c>
      <c r="C8" s="70"/>
      <c r="D8" t="s">
        <v>78</v>
      </c>
      <c r="E8">
        <f>E4+(E5*10)+(E6*100)+(E7*1000)</f>
        <v>0</v>
      </c>
      <c r="F8" t="str">
        <f>IF(AND(SUM(E4:E7)&gt;0,SUM(E4:E7)&lt;5),"Fit not assessed until all proficiency levels for this characteristic are rated","")</f>
        <v/>
      </c>
    </row>
    <row r="9" spans="1:6" x14ac:dyDescent="0.2">
      <c r="A9" s="158" t="s">
        <v>3</v>
      </c>
      <c r="B9" s="57" t="s">
        <v>100</v>
      </c>
      <c r="C9" s="67"/>
      <c r="D9" t="s">
        <v>38</v>
      </c>
      <c r="E9">
        <f>COUNTIF($C$9:$C$13,"None")</f>
        <v>0</v>
      </c>
    </row>
    <row r="10" spans="1:6" x14ac:dyDescent="0.2">
      <c r="A10" s="159"/>
      <c r="B10" s="2" t="s">
        <v>101</v>
      </c>
      <c r="C10" s="68"/>
      <c r="D10" t="s">
        <v>39</v>
      </c>
      <c r="E10">
        <f>COUNTIF($C$9:$C$13,"Low")</f>
        <v>0</v>
      </c>
    </row>
    <row r="11" spans="1:6" x14ac:dyDescent="0.2">
      <c r="A11" s="159"/>
      <c r="B11" s="2" t="s">
        <v>102</v>
      </c>
      <c r="C11" s="68"/>
      <c r="D11" t="s">
        <v>40</v>
      </c>
      <c r="E11">
        <f>COUNTIF($C$9:$C$13,"Medium")</f>
        <v>0</v>
      </c>
    </row>
    <row r="12" spans="1:6" x14ac:dyDescent="0.2">
      <c r="A12" s="160"/>
      <c r="B12" s="2" t="s">
        <v>103</v>
      </c>
      <c r="C12" s="68"/>
      <c r="D12" t="s">
        <v>41</v>
      </c>
      <c r="E12">
        <f>COUNTIF($C$9:$C$13,"High")</f>
        <v>0</v>
      </c>
    </row>
    <row r="13" spans="1:6" ht="16" thickBot="1" x14ac:dyDescent="0.25">
      <c r="A13" s="71" t="str">
        <f>IF(E13=0,"",VLOOKUP(E13,FiveFit,2))</f>
        <v/>
      </c>
      <c r="B13" s="53" t="s">
        <v>104</v>
      </c>
      <c r="C13" s="72"/>
      <c r="D13" t="s">
        <v>78</v>
      </c>
      <c r="E13">
        <f>E9+(E10*10)+(E11*100)+(E12*1000)</f>
        <v>0</v>
      </c>
      <c r="F13" t="str">
        <f>IF(AND(SUM(E9:E12)&gt;0,SUM(E9:E12)&lt;5),"Fit not assessed until all proficiency levels for this characteristic are rated","")</f>
        <v/>
      </c>
    </row>
    <row r="14" spans="1:6" x14ac:dyDescent="0.2">
      <c r="A14" s="162" t="s">
        <v>4</v>
      </c>
      <c r="B14" s="57" t="s">
        <v>105</v>
      </c>
      <c r="C14" s="67"/>
      <c r="D14" t="s">
        <v>38</v>
      </c>
      <c r="E14">
        <f>COUNTIF($C$14:$C$18,"None")</f>
        <v>0</v>
      </c>
    </row>
    <row r="15" spans="1:6" x14ac:dyDescent="0.2">
      <c r="A15" s="163"/>
      <c r="B15" s="2" t="s">
        <v>106</v>
      </c>
      <c r="C15" s="68"/>
      <c r="D15" t="s">
        <v>39</v>
      </c>
      <c r="E15">
        <f>COUNTIF($C$14:$C$18,"Low")</f>
        <v>0</v>
      </c>
    </row>
    <row r="16" spans="1:6" x14ac:dyDescent="0.2">
      <c r="A16" s="163"/>
      <c r="B16" s="2" t="s">
        <v>107</v>
      </c>
      <c r="C16" s="68"/>
      <c r="D16" t="s">
        <v>40</v>
      </c>
      <c r="E16">
        <f>COUNTIF($C$14:$C$18,"Medium")</f>
        <v>0</v>
      </c>
    </row>
    <row r="17" spans="1:6" x14ac:dyDescent="0.2">
      <c r="A17" s="163"/>
      <c r="B17" s="2" t="s">
        <v>108</v>
      </c>
      <c r="C17" s="68"/>
      <c r="D17" t="s">
        <v>41</v>
      </c>
      <c r="E17">
        <f>COUNTIF($C$14:$C$18,"High")</f>
        <v>0</v>
      </c>
    </row>
    <row r="18" spans="1:6" ht="16" thickBot="1" x14ac:dyDescent="0.25">
      <c r="A18" s="69" t="str">
        <f>IF(E18=0,"",VLOOKUP(E18,FiveFit,2))</f>
        <v/>
      </c>
      <c r="B18" s="59" t="s">
        <v>109</v>
      </c>
      <c r="C18" s="70"/>
      <c r="D18" t="s">
        <v>78</v>
      </c>
      <c r="E18">
        <f>E14+(E15*10)+(E16*100)+(E17*1000)</f>
        <v>0</v>
      </c>
      <c r="F18" t="str">
        <f>IF(AND(SUM(E14:E17)&gt;0,SUM(E14:E17)&lt;5),"Fit not assessed until all proficiency levels for this characteristic are rated","")</f>
        <v/>
      </c>
    </row>
    <row r="19" spans="1:6" ht="15" customHeight="1" x14ac:dyDescent="0.2">
      <c r="A19" s="162" t="s">
        <v>110</v>
      </c>
      <c r="B19" s="57" t="s">
        <v>111</v>
      </c>
      <c r="C19" s="67"/>
      <c r="D19" t="s">
        <v>38</v>
      </c>
      <c r="E19">
        <f>COUNTIF($C$19:$C$23,"None")</f>
        <v>0</v>
      </c>
    </row>
    <row r="20" spans="1:6" x14ac:dyDescent="0.2">
      <c r="A20" s="163"/>
      <c r="B20" s="2" t="s">
        <v>112</v>
      </c>
      <c r="C20" s="68"/>
      <c r="D20" t="s">
        <v>39</v>
      </c>
      <c r="E20">
        <f>COUNTIF($C$19:$C$23,"Low")</f>
        <v>0</v>
      </c>
    </row>
    <row r="21" spans="1:6" x14ac:dyDescent="0.2">
      <c r="A21" s="163"/>
      <c r="B21" s="2" t="s">
        <v>113</v>
      </c>
      <c r="C21" s="68"/>
      <c r="D21" t="s">
        <v>40</v>
      </c>
      <c r="E21">
        <f>COUNTIF($C$19:$C$23,"Medium")</f>
        <v>0</v>
      </c>
    </row>
    <row r="22" spans="1:6" x14ac:dyDescent="0.2">
      <c r="A22" s="163"/>
      <c r="B22" s="2" t="s">
        <v>114</v>
      </c>
      <c r="C22" s="68"/>
      <c r="D22" t="s">
        <v>41</v>
      </c>
      <c r="E22">
        <f>COUNTIF($C$19:$C$23,"High")</f>
        <v>0</v>
      </c>
    </row>
    <row r="23" spans="1:6" ht="16" thickBot="1" x14ac:dyDescent="0.25">
      <c r="A23" s="74" t="str">
        <f>IF(E23=0,"",VLOOKUP(E23,FiveFit,2))</f>
        <v/>
      </c>
      <c r="B23" s="75" t="s">
        <v>115</v>
      </c>
      <c r="C23" s="76"/>
      <c r="D23" t="s">
        <v>78</v>
      </c>
      <c r="E23">
        <f>E19+(E20*10)+(E21*100)+(E22*1000)</f>
        <v>0</v>
      </c>
      <c r="F23" t="str">
        <f>IF(AND(SUM(E19:E22)&gt;0,SUM(E19:E22)&lt;5),"Fit not assessed until all proficiency levels for this characteristic are rated","")</f>
        <v/>
      </c>
    </row>
    <row r="24" spans="1:6" x14ac:dyDescent="0.2">
      <c r="A24" s="159" t="s">
        <v>5</v>
      </c>
      <c r="B24" s="54" t="s">
        <v>116</v>
      </c>
      <c r="C24" s="73"/>
      <c r="D24" t="s">
        <v>38</v>
      </c>
      <c r="E24">
        <f>COUNTIF($C$24:$C$28,"None")</f>
        <v>0</v>
      </c>
    </row>
    <row r="25" spans="1:6" x14ac:dyDescent="0.2">
      <c r="A25" s="159"/>
      <c r="B25" s="2" t="s">
        <v>117</v>
      </c>
      <c r="C25" s="68"/>
      <c r="D25" t="s">
        <v>39</v>
      </c>
      <c r="E25">
        <f>COUNTIF($C$24:$C$28,"Low")</f>
        <v>0</v>
      </c>
    </row>
    <row r="26" spans="1:6" x14ac:dyDescent="0.2">
      <c r="A26" s="159"/>
      <c r="B26" s="2" t="s">
        <v>118</v>
      </c>
      <c r="C26" s="68"/>
      <c r="D26" t="s">
        <v>40</v>
      </c>
      <c r="E26">
        <f>COUNTIF($C$24:$C$28,"Medium")</f>
        <v>0</v>
      </c>
    </row>
    <row r="27" spans="1:6" x14ac:dyDescent="0.2">
      <c r="A27" s="160"/>
      <c r="B27" s="2" t="s">
        <v>119</v>
      </c>
      <c r="C27" s="68"/>
      <c r="D27" t="s">
        <v>41</v>
      </c>
      <c r="E27">
        <f>COUNTIF($C$24:$C$28,"High")</f>
        <v>0</v>
      </c>
    </row>
    <row r="28" spans="1:6" ht="16" thickBot="1" x14ac:dyDescent="0.25">
      <c r="A28" s="69" t="str">
        <f>IF(E28=0,"",VLOOKUP(E28,FiveFit,2))</f>
        <v/>
      </c>
      <c r="B28" s="59" t="s">
        <v>120</v>
      </c>
      <c r="C28" s="70"/>
      <c r="D28" t="s">
        <v>78</v>
      </c>
      <c r="E28">
        <f>E24+(E25*10)+(E26*100)+(E27*1000)</f>
        <v>0</v>
      </c>
      <c r="F28" t="str">
        <f>IF(AND(SUM(E24:E27)&gt;0,SUM(E24:E27)&lt;5),"Fit not assessed until all proficiency levels for this characteristic are rated","")</f>
        <v/>
      </c>
    </row>
    <row r="29" spans="1:6" x14ac:dyDescent="0.2">
      <c r="A29" s="158" t="s">
        <v>6</v>
      </c>
      <c r="B29" s="57" t="s">
        <v>121</v>
      </c>
      <c r="C29" s="67"/>
      <c r="D29" t="s">
        <v>38</v>
      </c>
      <c r="E29">
        <f>COUNTIF($C$29:$C$33,"None")</f>
        <v>0</v>
      </c>
    </row>
    <row r="30" spans="1:6" x14ac:dyDescent="0.2">
      <c r="A30" s="159"/>
      <c r="B30" s="2" t="s">
        <v>122</v>
      </c>
      <c r="C30" s="68"/>
      <c r="D30" t="s">
        <v>39</v>
      </c>
      <c r="E30">
        <f>COUNTIF($C$29:$C$33,"Low")</f>
        <v>0</v>
      </c>
    </row>
    <row r="31" spans="1:6" x14ac:dyDescent="0.2">
      <c r="A31" s="159"/>
      <c r="B31" s="2" t="s">
        <v>123</v>
      </c>
      <c r="C31" s="68"/>
      <c r="D31" t="s">
        <v>40</v>
      </c>
      <c r="E31">
        <f>COUNTIF($C$29:$C$33,"Medium")</f>
        <v>0</v>
      </c>
    </row>
    <row r="32" spans="1:6" x14ac:dyDescent="0.2">
      <c r="A32" s="160"/>
      <c r="B32" s="2" t="s">
        <v>124</v>
      </c>
      <c r="C32" s="68"/>
      <c r="D32" t="s">
        <v>41</v>
      </c>
      <c r="E32">
        <f>COUNTIF($C$29:$C$33,"High")</f>
        <v>0</v>
      </c>
    </row>
    <row r="33" spans="1:6" ht="16" thickBot="1" x14ac:dyDescent="0.25">
      <c r="A33" s="71" t="str">
        <f>IF(E33=0,"",VLOOKUP(E33,FiveFit,2))</f>
        <v/>
      </c>
      <c r="B33" s="53" t="s">
        <v>125</v>
      </c>
      <c r="C33" s="72"/>
      <c r="D33" t="s">
        <v>78</v>
      </c>
      <c r="E33">
        <f>E29+(E30*10)+(E31*100)+(E32*1000)</f>
        <v>0</v>
      </c>
      <c r="F33" t="str">
        <f>IF(AND(SUM(E29:E32)&gt;0,SUM(E29:E32)&lt;5),"Fit not assessed until all proficiency levels for this characteristic are rated","")</f>
        <v/>
      </c>
    </row>
    <row r="34" spans="1:6" x14ac:dyDescent="0.2">
      <c r="A34" s="158" t="s">
        <v>7</v>
      </c>
      <c r="B34" s="57" t="s">
        <v>126</v>
      </c>
      <c r="C34" s="67"/>
      <c r="D34" t="s">
        <v>38</v>
      </c>
      <c r="E34">
        <f>COUNTIF($C$34:$C$38,"None")</f>
        <v>0</v>
      </c>
    </row>
    <row r="35" spans="1:6" x14ac:dyDescent="0.2">
      <c r="A35" s="159"/>
      <c r="B35" s="2" t="s">
        <v>127</v>
      </c>
      <c r="C35" s="68"/>
      <c r="D35" t="s">
        <v>39</v>
      </c>
      <c r="E35">
        <f>COUNTIF($C$34:$C$38,"Low")</f>
        <v>0</v>
      </c>
    </row>
    <row r="36" spans="1:6" x14ac:dyDescent="0.2">
      <c r="A36" s="159"/>
      <c r="B36" s="2" t="s">
        <v>128</v>
      </c>
      <c r="C36" s="68"/>
      <c r="D36" t="s">
        <v>40</v>
      </c>
      <c r="E36">
        <f>COUNTIF($C$34:$C$38,"Medium")</f>
        <v>0</v>
      </c>
    </row>
    <row r="37" spans="1:6" x14ac:dyDescent="0.2">
      <c r="A37" s="160"/>
      <c r="B37" s="2" t="s">
        <v>129</v>
      </c>
      <c r="C37" s="68"/>
      <c r="D37" t="s">
        <v>41</v>
      </c>
      <c r="E37">
        <f>COUNTIF($C$34:$C$38,"High")</f>
        <v>0</v>
      </c>
    </row>
    <row r="38" spans="1:6" ht="16" thickBot="1" x14ac:dyDescent="0.25">
      <c r="A38" s="69" t="str">
        <f>IF(E38=0,"",VLOOKUP(E38,FiveFit,2))</f>
        <v/>
      </c>
      <c r="B38" s="59" t="s">
        <v>130</v>
      </c>
      <c r="C38" s="70"/>
      <c r="D38" t="s">
        <v>78</v>
      </c>
      <c r="E38">
        <f>E34+(E35*10)+(E36*100)+(E37*1000)</f>
        <v>0</v>
      </c>
      <c r="F38" t="str">
        <f>IF(AND(SUM(E34:E37)&gt;0,SUM(E34:E37)&lt;5),"Fit not assessed until all proficiency levels for this characteristic are rated","")</f>
        <v/>
      </c>
    </row>
    <row r="39" spans="1:6" x14ac:dyDescent="0.2">
      <c r="A39" s="158" t="s">
        <v>8</v>
      </c>
      <c r="B39" s="57" t="s">
        <v>131</v>
      </c>
      <c r="C39" s="67"/>
      <c r="D39" t="s">
        <v>38</v>
      </c>
      <c r="E39">
        <f>COUNTIF($C$39:$C$43,"None")</f>
        <v>0</v>
      </c>
    </row>
    <row r="40" spans="1:6" x14ac:dyDescent="0.2">
      <c r="A40" s="159"/>
      <c r="B40" s="2" t="s">
        <v>132</v>
      </c>
      <c r="C40" s="68"/>
      <c r="D40" t="s">
        <v>39</v>
      </c>
      <c r="E40">
        <f>COUNTIF($C$39:$C$43,"Low")</f>
        <v>0</v>
      </c>
    </row>
    <row r="41" spans="1:6" x14ac:dyDescent="0.2">
      <c r="A41" s="159"/>
      <c r="B41" s="2" t="s">
        <v>133</v>
      </c>
      <c r="C41" s="68"/>
      <c r="D41" t="s">
        <v>40</v>
      </c>
      <c r="E41">
        <f>COUNTIF($C$39:$C$43,"Medium")</f>
        <v>0</v>
      </c>
    </row>
    <row r="42" spans="1:6" x14ac:dyDescent="0.2">
      <c r="A42" s="160"/>
      <c r="B42" s="2" t="s">
        <v>134</v>
      </c>
      <c r="C42" s="68"/>
      <c r="D42" t="s">
        <v>41</v>
      </c>
      <c r="E42">
        <f>COUNTIF($C$39:$C$43,"High")</f>
        <v>0</v>
      </c>
    </row>
    <row r="43" spans="1:6" ht="16" thickBot="1" x14ac:dyDescent="0.25">
      <c r="A43" s="69" t="str">
        <f>IF(E43=0,"",VLOOKUP(E43,FiveFit,2))</f>
        <v/>
      </c>
      <c r="B43" s="59" t="s">
        <v>135</v>
      </c>
      <c r="C43" s="70"/>
      <c r="D43" t="s">
        <v>78</v>
      </c>
      <c r="E43">
        <f>E39+(E40*10)+(E41*100)+(E42*1000)</f>
        <v>0</v>
      </c>
      <c r="F43" t="str">
        <f>IF(AND(SUM(E39:E42)&gt;0,SUM(E39:E42)&lt;5),"Fit not assessed until all proficiency levels for this characteristic are rated","")</f>
        <v/>
      </c>
    </row>
    <row r="44" spans="1:6" x14ac:dyDescent="0.2">
      <c r="A44" s="158" t="s">
        <v>9</v>
      </c>
      <c r="B44" s="57" t="s">
        <v>136</v>
      </c>
      <c r="C44" s="67"/>
      <c r="D44" t="s">
        <v>38</v>
      </c>
      <c r="E44">
        <f>COUNTIF($C$44:$C$48,"None")</f>
        <v>0</v>
      </c>
    </row>
    <row r="45" spans="1:6" x14ac:dyDescent="0.2">
      <c r="A45" s="159"/>
      <c r="B45" s="2" t="s">
        <v>137</v>
      </c>
      <c r="C45" s="68"/>
      <c r="D45" t="s">
        <v>39</v>
      </c>
      <c r="E45">
        <f>COUNTIF($C$44:$C$48,"Low")</f>
        <v>0</v>
      </c>
    </row>
    <row r="46" spans="1:6" x14ac:dyDescent="0.2">
      <c r="A46" s="159"/>
      <c r="B46" s="2" t="s">
        <v>138</v>
      </c>
      <c r="C46" s="68"/>
      <c r="D46" t="s">
        <v>40</v>
      </c>
      <c r="E46">
        <f>COUNTIF($C$44:$C$48,"Medium")</f>
        <v>0</v>
      </c>
    </row>
    <row r="47" spans="1:6" x14ac:dyDescent="0.2">
      <c r="A47" s="160"/>
      <c r="B47" s="2" t="s">
        <v>139</v>
      </c>
      <c r="C47" s="68"/>
      <c r="D47" t="s">
        <v>41</v>
      </c>
      <c r="E47">
        <f>COUNTIF($C$44:$C$48,"High")</f>
        <v>0</v>
      </c>
    </row>
    <row r="48" spans="1:6" ht="16" thickBot="1" x14ac:dyDescent="0.25">
      <c r="A48" s="69" t="str">
        <f>IF(E48=0,"",VLOOKUP(E48,FiveFit,2))</f>
        <v/>
      </c>
      <c r="B48" s="59" t="s">
        <v>140</v>
      </c>
      <c r="C48" s="70"/>
      <c r="D48" t="s">
        <v>78</v>
      </c>
      <c r="E48">
        <f>E44+(E45*10)+(E46*100)+(E47*1000)</f>
        <v>0</v>
      </c>
      <c r="F48" t="str">
        <f>IF(AND(SUM(E44:E47)&gt;0,SUM(E44:E47)&lt;5),"Fit not assessed until all proficiency levels for this characteristic are rated","")</f>
        <v/>
      </c>
    </row>
    <row r="49" spans="1:6" x14ac:dyDescent="0.2">
      <c r="A49" s="141" t="s">
        <v>17</v>
      </c>
      <c r="B49" s="161"/>
      <c r="C49" s="142"/>
    </row>
    <row r="50" spans="1:6" ht="16" thickBot="1" x14ac:dyDescent="0.25">
      <c r="A50" s="77" t="s">
        <v>141</v>
      </c>
      <c r="B50" s="78" t="s">
        <v>221</v>
      </c>
      <c r="C50" s="79" t="s">
        <v>30</v>
      </c>
    </row>
    <row r="51" spans="1:6" x14ac:dyDescent="0.2">
      <c r="A51" s="158" t="s">
        <v>18</v>
      </c>
      <c r="B51" s="57" t="s">
        <v>142</v>
      </c>
      <c r="C51" s="67"/>
      <c r="D51" t="s">
        <v>38</v>
      </c>
      <c r="E51">
        <f>COUNTIF($C$51:$C$55,"None")</f>
        <v>0</v>
      </c>
    </row>
    <row r="52" spans="1:6" x14ac:dyDescent="0.2">
      <c r="A52" s="159"/>
      <c r="B52" s="2" t="s">
        <v>143</v>
      </c>
      <c r="C52" s="68"/>
      <c r="D52" t="s">
        <v>39</v>
      </c>
      <c r="E52">
        <f>COUNTIF($C$51:$C$55,"Low")</f>
        <v>0</v>
      </c>
    </row>
    <row r="53" spans="1:6" x14ac:dyDescent="0.2">
      <c r="A53" s="159"/>
      <c r="B53" s="2" t="s">
        <v>144</v>
      </c>
      <c r="C53" s="68"/>
      <c r="D53" t="s">
        <v>40</v>
      </c>
      <c r="E53">
        <f>COUNTIF($C$51:$C$55,"Medium")</f>
        <v>0</v>
      </c>
    </row>
    <row r="54" spans="1:6" x14ac:dyDescent="0.2">
      <c r="A54" s="160"/>
      <c r="B54" s="2" t="s">
        <v>145</v>
      </c>
      <c r="C54" s="68"/>
      <c r="D54" t="s">
        <v>41</v>
      </c>
      <c r="E54">
        <f>COUNTIF($C$51:$C$55,"High")</f>
        <v>0</v>
      </c>
    </row>
    <row r="55" spans="1:6" ht="16" thickBot="1" x14ac:dyDescent="0.25">
      <c r="A55" s="69" t="str">
        <f>IF(E55=0,"",VLOOKUP(E55,FiveFit,2))</f>
        <v/>
      </c>
      <c r="B55" s="59" t="s">
        <v>146</v>
      </c>
      <c r="C55" s="70"/>
      <c r="D55" t="s">
        <v>78</v>
      </c>
      <c r="E55">
        <f>E51+(E52*10)+(E53*100)+(E54*1000)</f>
        <v>0</v>
      </c>
      <c r="F55" t="str">
        <f>IF(AND(SUM(E51:E54)&gt;0,SUM(E51:E54)&lt;5),"Fit not assessed until all proficiency levels for this skill are rated","")</f>
        <v/>
      </c>
    </row>
    <row r="56" spans="1:6" x14ac:dyDescent="0.2">
      <c r="A56" s="158" t="s">
        <v>19</v>
      </c>
      <c r="B56" s="57" t="s">
        <v>147</v>
      </c>
      <c r="C56" s="67"/>
      <c r="D56" t="s">
        <v>38</v>
      </c>
      <c r="E56">
        <f>COUNTIF($C$56:$C$60,"None")</f>
        <v>0</v>
      </c>
    </row>
    <row r="57" spans="1:6" x14ac:dyDescent="0.2">
      <c r="A57" s="159"/>
      <c r="B57" s="2" t="s">
        <v>148</v>
      </c>
      <c r="C57" s="68"/>
      <c r="D57" t="s">
        <v>39</v>
      </c>
      <c r="E57">
        <f>COUNTIF($C$56:$C$60,"Low")</f>
        <v>0</v>
      </c>
    </row>
    <row r="58" spans="1:6" x14ac:dyDescent="0.2">
      <c r="A58" s="159"/>
      <c r="B58" s="2" t="s">
        <v>149</v>
      </c>
      <c r="C58" s="68"/>
      <c r="D58" t="s">
        <v>40</v>
      </c>
      <c r="E58">
        <f>COUNTIF($C$56:$C$60,"Medium")</f>
        <v>0</v>
      </c>
    </row>
    <row r="59" spans="1:6" x14ac:dyDescent="0.2">
      <c r="A59" s="160"/>
      <c r="B59" s="2" t="s">
        <v>150</v>
      </c>
      <c r="C59" s="68"/>
      <c r="D59" t="s">
        <v>41</v>
      </c>
      <c r="E59">
        <f>COUNTIF($C$56:$C$60,"High")</f>
        <v>0</v>
      </c>
    </row>
    <row r="60" spans="1:6" ht="16" thickBot="1" x14ac:dyDescent="0.25">
      <c r="A60" s="69" t="str">
        <f>IF(E60=0,"",VLOOKUP(E60,FiveFit,2))</f>
        <v/>
      </c>
      <c r="B60" s="59" t="s">
        <v>151</v>
      </c>
      <c r="C60" s="70"/>
      <c r="D60" t="s">
        <v>78</v>
      </c>
      <c r="E60">
        <f>E56+(E57*10)+(E58*100)+(E59*1000)</f>
        <v>0</v>
      </c>
      <c r="F60" t="str">
        <f>IF(AND(SUM(E56:E59)&gt;0,SUM(E56:E59)&lt;5),"Fit not assessed until all proficiency levels for this skill are rated","")</f>
        <v/>
      </c>
    </row>
    <row r="61" spans="1:6" ht="15" customHeight="1" x14ac:dyDescent="0.2">
      <c r="A61" s="158" t="s">
        <v>20</v>
      </c>
      <c r="B61" s="57" t="s">
        <v>152</v>
      </c>
      <c r="C61" s="67"/>
      <c r="D61" t="s">
        <v>38</v>
      </c>
      <c r="E61">
        <f>COUNTIF($C$61:$C$65,"None")</f>
        <v>0</v>
      </c>
    </row>
    <row r="62" spans="1:6" x14ac:dyDescent="0.2">
      <c r="A62" s="159"/>
      <c r="B62" s="2" t="s">
        <v>153</v>
      </c>
      <c r="C62" s="68"/>
      <c r="D62" t="s">
        <v>39</v>
      </c>
      <c r="E62">
        <f>COUNTIF($C$61:$C$65,"Low")</f>
        <v>0</v>
      </c>
    </row>
    <row r="63" spans="1:6" x14ac:dyDescent="0.2">
      <c r="A63" s="159"/>
      <c r="B63" s="2" t="s">
        <v>154</v>
      </c>
      <c r="C63" s="68"/>
      <c r="D63" t="s">
        <v>40</v>
      </c>
      <c r="E63">
        <f>COUNTIF($C$61:$C$65,"Medium")</f>
        <v>0</v>
      </c>
    </row>
    <row r="64" spans="1:6" x14ac:dyDescent="0.2">
      <c r="A64" s="160"/>
      <c r="B64" s="2" t="s">
        <v>155</v>
      </c>
      <c r="C64" s="68"/>
      <c r="D64" t="s">
        <v>41</v>
      </c>
      <c r="E64">
        <f>COUNTIF($C$61:$C$65,"High")</f>
        <v>0</v>
      </c>
    </row>
    <row r="65" spans="1:6" ht="16" thickBot="1" x14ac:dyDescent="0.25">
      <c r="A65" s="69" t="str">
        <f>IF(E65=0,"",VLOOKUP(E65,FiveFit,2))</f>
        <v/>
      </c>
      <c r="B65" s="59" t="s">
        <v>156</v>
      </c>
      <c r="C65" s="70"/>
      <c r="D65" t="s">
        <v>78</v>
      </c>
      <c r="E65">
        <f>E61+(E62*10)+(E63*100)+(E64*1000)</f>
        <v>0</v>
      </c>
      <c r="F65" t="str">
        <f>IF(AND(SUM(E61:E64)&gt;0,SUM(E61:E64)&lt;5),"Fit not assessed until all proficiency levels for this skill are rated","")</f>
        <v/>
      </c>
    </row>
    <row r="66" spans="1:6" x14ac:dyDescent="0.2">
      <c r="A66" s="158" t="s">
        <v>21</v>
      </c>
      <c r="B66" s="57" t="s">
        <v>157</v>
      </c>
      <c r="C66" s="67"/>
      <c r="D66" t="s">
        <v>38</v>
      </c>
      <c r="E66">
        <f>COUNTIF($C$66:$C$70,"None")</f>
        <v>0</v>
      </c>
    </row>
    <row r="67" spans="1:6" x14ac:dyDescent="0.2">
      <c r="A67" s="159"/>
      <c r="B67" s="2" t="s">
        <v>158</v>
      </c>
      <c r="C67" s="68"/>
      <c r="D67" t="s">
        <v>39</v>
      </c>
      <c r="E67">
        <f>COUNTIF($C$66:$C$70,"Low")</f>
        <v>0</v>
      </c>
    </row>
    <row r="68" spans="1:6" x14ac:dyDescent="0.2">
      <c r="A68" s="159"/>
      <c r="B68" s="2" t="s">
        <v>159</v>
      </c>
      <c r="C68" s="68"/>
      <c r="D68" t="s">
        <v>40</v>
      </c>
      <c r="E68">
        <f>COUNTIF($C$66:$C$70,"Medium")</f>
        <v>0</v>
      </c>
    </row>
    <row r="69" spans="1:6" x14ac:dyDescent="0.2">
      <c r="A69" s="160"/>
      <c r="B69" s="2" t="s">
        <v>160</v>
      </c>
      <c r="C69" s="68"/>
      <c r="D69" t="s">
        <v>41</v>
      </c>
      <c r="E69">
        <f>COUNTIF($C$66:$C$70,"High")</f>
        <v>0</v>
      </c>
    </row>
    <row r="70" spans="1:6" ht="16" thickBot="1" x14ac:dyDescent="0.25">
      <c r="A70" s="69" t="str">
        <f>IF(E70=0,"",VLOOKUP(E70,FiveFit,2))</f>
        <v/>
      </c>
      <c r="B70" s="59" t="s">
        <v>161</v>
      </c>
      <c r="C70" s="70"/>
      <c r="D70" t="s">
        <v>78</v>
      </c>
      <c r="E70">
        <f>E66+(E67*10)+(E68*100)+(E69*1000)</f>
        <v>0</v>
      </c>
      <c r="F70" t="str">
        <f>IF(AND(SUM(E66:E69)&gt;0,SUM(E66:E69)&lt;5),"Fit not assessed until all proficiency levels for this skill are rated","")</f>
        <v/>
      </c>
    </row>
    <row r="71" spans="1:6" x14ac:dyDescent="0.2">
      <c r="A71" s="158" t="s">
        <v>22</v>
      </c>
      <c r="B71" s="57" t="s">
        <v>162</v>
      </c>
      <c r="C71" s="67"/>
      <c r="D71" t="s">
        <v>38</v>
      </c>
      <c r="E71">
        <f>COUNTIF($C$71:$C$75,"None")</f>
        <v>0</v>
      </c>
    </row>
    <row r="72" spans="1:6" x14ac:dyDescent="0.2">
      <c r="A72" s="159"/>
      <c r="B72" s="2" t="s">
        <v>163</v>
      </c>
      <c r="C72" s="68"/>
      <c r="D72" t="s">
        <v>39</v>
      </c>
      <c r="E72">
        <f>COUNTIF($C$71:$C$75,"Low")</f>
        <v>0</v>
      </c>
    </row>
    <row r="73" spans="1:6" x14ac:dyDescent="0.2">
      <c r="A73" s="159"/>
      <c r="B73" s="2" t="s">
        <v>164</v>
      </c>
      <c r="C73" s="68"/>
      <c r="D73" t="s">
        <v>40</v>
      </c>
      <c r="E73">
        <f>COUNTIF($C$71:$C$75,"Medium")</f>
        <v>0</v>
      </c>
    </row>
    <row r="74" spans="1:6" x14ac:dyDescent="0.2">
      <c r="A74" s="160"/>
      <c r="B74" s="2" t="s">
        <v>165</v>
      </c>
      <c r="C74" s="68"/>
      <c r="D74" t="s">
        <v>41</v>
      </c>
      <c r="E74">
        <f>COUNTIF($C$71:$C$75,"High")</f>
        <v>0</v>
      </c>
    </row>
    <row r="75" spans="1:6" ht="16" thickBot="1" x14ac:dyDescent="0.25">
      <c r="A75" s="69" t="str">
        <f>IF(E75=0,"",VLOOKUP(E75,FiveFit,2))</f>
        <v/>
      </c>
      <c r="B75" s="59" t="s">
        <v>166</v>
      </c>
      <c r="C75" s="70"/>
      <c r="D75" t="s">
        <v>78</v>
      </c>
      <c r="E75">
        <f>E71+(E72*10)+(E73*100)+(E74*1000)</f>
        <v>0</v>
      </c>
      <c r="F75" t="str">
        <f>IF(AND(SUM(E71:E74)&gt;0,SUM(E71:E74)&lt;5),"Fit not assessed until all proficiency levels for this skill are rated","")</f>
        <v/>
      </c>
    </row>
    <row r="76" spans="1:6" x14ac:dyDescent="0.2">
      <c r="A76" s="158" t="s">
        <v>23</v>
      </c>
      <c r="B76" s="57" t="s">
        <v>167</v>
      </c>
      <c r="C76" s="67"/>
      <c r="D76" t="s">
        <v>38</v>
      </c>
      <c r="E76">
        <f>COUNTIF($C$76:$C$80,"None")</f>
        <v>0</v>
      </c>
    </row>
    <row r="77" spans="1:6" x14ac:dyDescent="0.2">
      <c r="A77" s="159"/>
      <c r="B77" s="2" t="s">
        <v>168</v>
      </c>
      <c r="C77" s="68"/>
      <c r="D77" t="s">
        <v>39</v>
      </c>
      <c r="E77">
        <f>COUNTIF($C$76:$C$80,"Low")</f>
        <v>0</v>
      </c>
    </row>
    <row r="78" spans="1:6" x14ac:dyDescent="0.2">
      <c r="A78" s="159"/>
      <c r="B78" s="2" t="s">
        <v>169</v>
      </c>
      <c r="C78" s="68"/>
      <c r="D78" t="s">
        <v>40</v>
      </c>
      <c r="E78">
        <f>COUNTIF($C$76:$C$80,"Medium")</f>
        <v>0</v>
      </c>
    </row>
    <row r="79" spans="1:6" x14ac:dyDescent="0.2">
      <c r="A79" s="160"/>
      <c r="B79" s="2" t="s">
        <v>170</v>
      </c>
      <c r="C79" s="68"/>
      <c r="D79" t="s">
        <v>41</v>
      </c>
      <c r="E79">
        <f>COUNTIF($C$76:$C$80,"High")</f>
        <v>0</v>
      </c>
    </row>
    <row r="80" spans="1:6" ht="16" thickBot="1" x14ac:dyDescent="0.25">
      <c r="A80" s="69" t="str">
        <f>IF(E80=0,"",VLOOKUP(E80,FiveFit,2))</f>
        <v/>
      </c>
      <c r="B80" s="59" t="s">
        <v>171</v>
      </c>
      <c r="C80" s="70"/>
      <c r="D80" t="s">
        <v>78</v>
      </c>
      <c r="E80">
        <f>E76+(E77*10)+(E78*100)+(E79*1000)</f>
        <v>0</v>
      </c>
      <c r="F80" t="str">
        <f>IF(AND(SUM(E76:E79)&gt;0,SUM(E76:E79)&lt;5),"Fit not assessed until all proficiency levels for this skill are rated","")</f>
        <v/>
      </c>
    </row>
    <row r="81" spans="1:6" ht="15" customHeight="1" x14ac:dyDescent="0.2">
      <c r="A81" s="158" t="s">
        <v>24</v>
      </c>
      <c r="B81" s="57" t="s">
        <v>172</v>
      </c>
      <c r="C81" s="67"/>
      <c r="D81" t="s">
        <v>38</v>
      </c>
      <c r="E81">
        <f>COUNTIF($C$81:$C$85,"None")</f>
        <v>0</v>
      </c>
    </row>
    <row r="82" spans="1:6" x14ac:dyDescent="0.2">
      <c r="A82" s="159"/>
      <c r="B82" s="2" t="s">
        <v>173</v>
      </c>
      <c r="C82" s="68"/>
      <c r="D82" t="s">
        <v>39</v>
      </c>
      <c r="E82">
        <f>COUNTIF($C$81:$C$85,"Low")</f>
        <v>0</v>
      </c>
    </row>
    <row r="83" spans="1:6" x14ac:dyDescent="0.2">
      <c r="A83" s="159"/>
      <c r="B83" s="2" t="s">
        <v>174</v>
      </c>
      <c r="C83" s="68"/>
      <c r="D83" t="s">
        <v>40</v>
      </c>
      <c r="E83">
        <f>COUNTIF($C$81:$C$85,"Medium")</f>
        <v>0</v>
      </c>
    </row>
    <row r="84" spans="1:6" x14ac:dyDescent="0.2">
      <c r="A84" s="160"/>
      <c r="B84" s="2" t="s">
        <v>175</v>
      </c>
      <c r="C84" s="68"/>
      <c r="D84" t="s">
        <v>41</v>
      </c>
      <c r="E84">
        <f>COUNTIF($C$81:$C$85,"High")</f>
        <v>0</v>
      </c>
    </row>
    <row r="85" spans="1:6" ht="16" thickBot="1" x14ac:dyDescent="0.25">
      <c r="A85" s="69" t="str">
        <f>IF(E85=0,"",VLOOKUP(E85,FiveFit,2))</f>
        <v/>
      </c>
      <c r="B85" s="59" t="s">
        <v>176</v>
      </c>
      <c r="C85" s="70"/>
      <c r="D85" t="s">
        <v>78</v>
      </c>
      <c r="E85">
        <f>E81+(E82*10)+(E83*100)+(E84*1000)</f>
        <v>0</v>
      </c>
      <c r="F85" t="str">
        <f>IF(AND(SUM(E81:E84)&gt;0,SUM(E81:E84)&lt;5),"Fit not assessed until all proficiency levels for this skill are rated","")</f>
        <v/>
      </c>
    </row>
    <row r="86" spans="1:6" x14ac:dyDescent="0.2">
      <c r="A86" s="158" t="s">
        <v>25</v>
      </c>
      <c r="B86" s="57" t="s">
        <v>177</v>
      </c>
      <c r="C86" s="67"/>
      <c r="D86" t="s">
        <v>38</v>
      </c>
      <c r="E86">
        <f>COUNTIF($C$86:$C$90,"None")</f>
        <v>0</v>
      </c>
    </row>
    <row r="87" spans="1:6" x14ac:dyDescent="0.2">
      <c r="A87" s="159"/>
      <c r="B87" s="2" t="s">
        <v>178</v>
      </c>
      <c r="C87" s="68"/>
      <c r="D87" t="s">
        <v>39</v>
      </c>
      <c r="E87">
        <f>COUNTIF($C$86:$C$90,"Low")</f>
        <v>0</v>
      </c>
    </row>
    <row r="88" spans="1:6" x14ac:dyDescent="0.2">
      <c r="A88" s="159"/>
      <c r="B88" s="2" t="s">
        <v>179</v>
      </c>
      <c r="C88" s="68"/>
      <c r="D88" t="s">
        <v>40</v>
      </c>
      <c r="E88">
        <f>COUNTIF($C$86:$C$90,"Medum")</f>
        <v>0</v>
      </c>
    </row>
    <row r="89" spans="1:6" x14ac:dyDescent="0.2">
      <c r="A89" s="160"/>
      <c r="B89" s="2" t="s">
        <v>180</v>
      </c>
      <c r="C89" s="68"/>
      <c r="D89" t="s">
        <v>41</v>
      </c>
      <c r="E89">
        <f>COUNTIF($C$86:$C$90,"High")</f>
        <v>0</v>
      </c>
    </row>
    <row r="90" spans="1:6" ht="16" thickBot="1" x14ac:dyDescent="0.25">
      <c r="A90" s="69" t="str">
        <f>IF(E90=0,"",VLOOKUP(E90,FiveFit,2))</f>
        <v/>
      </c>
      <c r="B90" s="59" t="s">
        <v>181</v>
      </c>
      <c r="C90" s="70"/>
      <c r="D90" t="s">
        <v>78</v>
      </c>
      <c r="E90">
        <f>E86+(E87*10)+(E88*100)+(E89*1000)</f>
        <v>0</v>
      </c>
      <c r="F90" t="str">
        <f>IF(AND(SUM(E86:E89)&gt;0,SUM(E86:E89)&lt;5),"Fit not assessed until all proficiency levels for this skill are rated","")</f>
        <v/>
      </c>
    </row>
    <row r="91" spans="1:6" ht="15" customHeight="1" x14ac:dyDescent="0.2">
      <c r="A91" s="158" t="s">
        <v>26</v>
      </c>
      <c r="B91" s="57" t="s">
        <v>182</v>
      </c>
      <c r="C91" s="67"/>
      <c r="D91" t="s">
        <v>38</v>
      </c>
      <c r="E91">
        <f>COUNTIF($C$91:$C$95,"None")</f>
        <v>0</v>
      </c>
    </row>
    <row r="92" spans="1:6" x14ac:dyDescent="0.2">
      <c r="A92" s="159"/>
      <c r="B92" s="2" t="s">
        <v>183</v>
      </c>
      <c r="C92" s="68"/>
      <c r="D92" t="s">
        <v>39</v>
      </c>
      <c r="E92">
        <f>COUNTIF($C$91:$C$95,"Low")</f>
        <v>0</v>
      </c>
    </row>
    <row r="93" spans="1:6" x14ac:dyDescent="0.2">
      <c r="A93" s="159"/>
      <c r="B93" s="2" t="s">
        <v>184</v>
      </c>
      <c r="C93" s="68"/>
      <c r="D93" t="s">
        <v>40</v>
      </c>
      <c r="E93">
        <f>COUNTIF($C$91:$C$95,"Medium")</f>
        <v>0</v>
      </c>
    </row>
    <row r="94" spans="1:6" x14ac:dyDescent="0.2">
      <c r="A94" s="160"/>
      <c r="B94" s="2" t="s">
        <v>185</v>
      </c>
      <c r="C94" s="68"/>
      <c r="D94" t="s">
        <v>41</v>
      </c>
      <c r="E94">
        <f>COUNTIF($C$91:$C$95,"High")</f>
        <v>0</v>
      </c>
    </row>
    <row r="95" spans="1:6" ht="16" thickBot="1" x14ac:dyDescent="0.25">
      <c r="A95" s="69" t="str">
        <f>IF(E95=0,"",VLOOKUP(E95,FiveFit,2))</f>
        <v/>
      </c>
      <c r="B95" s="59" t="s">
        <v>186</v>
      </c>
      <c r="C95" s="70"/>
      <c r="D95" t="s">
        <v>78</v>
      </c>
      <c r="E95">
        <f>E91+(E92*10)+(E93*100)+(E94*1000)</f>
        <v>0</v>
      </c>
      <c r="F95" t="str">
        <f>IF(AND(SUM(E91:E94)&gt;0,SUM(E91:E94)&lt;5),"Fit not assessed until all proficiency levels for this skill are rated","")</f>
        <v/>
      </c>
    </row>
    <row r="96" spans="1:6" x14ac:dyDescent="0.2">
      <c r="A96" s="141" t="s">
        <v>10</v>
      </c>
      <c r="B96" s="161"/>
      <c r="C96" s="142"/>
    </row>
    <row r="97" spans="1:6" ht="16" thickBot="1" x14ac:dyDescent="0.25">
      <c r="A97" s="77" t="s">
        <v>239</v>
      </c>
      <c r="B97" s="78" t="s">
        <v>238</v>
      </c>
      <c r="C97" s="79" t="s">
        <v>30</v>
      </c>
    </row>
    <row r="98" spans="1:6" ht="15" customHeight="1" x14ac:dyDescent="0.2">
      <c r="A98" s="158" t="s">
        <v>11</v>
      </c>
      <c r="B98" s="57" t="s">
        <v>187</v>
      </c>
      <c r="C98" s="67"/>
      <c r="D98" t="s">
        <v>38</v>
      </c>
      <c r="E98">
        <f>COUNTIF($C$98:$C$102,"None")</f>
        <v>0</v>
      </c>
    </row>
    <row r="99" spans="1:6" x14ac:dyDescent="0.2">
      <c r="A99" s="159"/>
      <c r="B99" s="2" t="s">
        <v>188</v>
      </c>
      <c r="C99" s="68"/>
      <c r="D99" t="s">
        <v>39</v>
      </c>
      <c r="E99">
        <f>COUNTIF($C$98:$C$102,"Low")</f>
        <v>0</v>
      </c>
    </row>
    <row r="100" spans="1:6" x14ac:dyDescent="0.2">
      <c r="A100" s="159"/>
      <c r="B100" s="2" t="s">
        <v>189</v>
      </c>
      <c r="C100" s="68"/>
      <c r="D100" t="s">
        <v>40</v>
      </c>
      <c r="E100">
        <f>COUNTIF($C$98:$C$102,"Medium")</f>
        <v>0</v>
      </c>
    </row>
    <row r="101" spans="1:6" x14ac:dyDescent="0.2">
      <c r="A101" s="160"/>
      <c r="B101" s="2" t="s">
        <v>190</v>
      </c>
      <c r="C101" s="68"/>
      <c r="D101" t="s">
        <v>41</v>
      </c>
      <c r="E101">
        <f>COUNTIF($C$98:$C$102,"High")</f>
        <v>0</v>
      </c>
    </row>
    <row r="102" spans="1:6" ht="16" thickBot="1" x14ac:dyDescent="0.25">
      <c r="A102" s="69" t="str">
        <f>IF(E102=0,"",VLOOKUP(E102,FiveFit,2))</f>
        <v/>
      </c>
      <c r="B102" s="59" t="s">
        <v>191</v>
      </c>
      <c r="C102" s="70"/>
      <c r="D102" t="s">
        <v>78</v>
      </c>
      <c r="E102">
        <f>E98+(E99*10)+(E100*100)+(E101*1000)</f>
        <v>0</v>
      </c>
      <c r="F102" t="str">
        <f>IF(AND(SUM(E98:E101)&gt;0,SUM(E98:E101)&lt;5),"Fit not assessed until all proficiency levels for this area are rated","")</f>
        <v/>
      </c>
    </row>
    <row r="103" spans="1:6" ht="15" customHeight="1" x14ac:dyDescent="0.2">
      <c r="A103" s="158" t="s">
        <v>12</v>
      </c>
      <c r="B103" s="57" t="s">
        <v>192</v>
      </c>
      <c r="C103" s="67"/>
      <c r="D103" t="s">
        <v>38</v>
      </c>
      <c r="E103">
        <f>COUNTIF($C$103:$C$107,"None")</f>
        <v>0</v>
      </c>
    </row>
    <row r="104" spans="1:6" x14ac:dyDescent="0.2">
      <c r="A104" s="159"/>
      <c r="B104" s="2" t="s">
        <v>193</v>
      </c>
      <c r="C104" s="68"/>
      <c r="D104" t="s">
        <v>39</v>
      </c>
      <c r="E104">
        <f>COUNTIF($C$103:$C$107,"Low")</f>
        <v>0</v>
      </c>
    </row>
    <row r="105" spans="1:6" x14ac:dyDescent="0.2">
      <c r="A105" s="159"/>
      <c r="B105" s="2" t="s">
        <v>194</v>
      </c>
      <c r="C105" s="68"/>
      <c r="D105" t="s">
        <v>40</v>
      </c>
      <c r="E105">
        <f>COUNTIF($C$103:$C$107,"Medium")</f>
        <v>0</v>
      </c>
    </row>
    <row r="106" spans="1:6" x14ac:dyDescent="0.2">
      <c r="A106" s="160"/>
      <c r="B106" s="2" t="s">
        <v>195</v>
      </c>
      <c r="C106" s="68"/>
      <c r="D106" t="s">
        <v>41</v>
      </c>
      <c r="E106">
        <f>COUNTIF($C$103:$C$107,"High")</f>
        <v>0</v>
      </c>
    </row>
    <row r="107" spans="1:6" ht="16" thickBot="1" x14ac:dyDescent="0.25">
      <c r="A107" s="69" t="str">
        <f>IF(E107=0,"",VLOOKUP(E107,FiveFit,2))</f>
        <v/>
      </c>
      <c r="B107" s="59" t="s">
        <v>196</v>
      </c>
      <c r="C107" s="70"/>
      <c r="D107" t="s">
        <v>78</v>
      </c>
      <c r="E107">
        <f>E103+(E104*10)+(E105*100)+(E106*1000)</f>
        <v>0</v>
      </c>
      <c r="F107" t="str">
        <f>IF(AND(SUM(E103:E106)&gt;0,SUM(E103:E106)&lt;5),"Fit not assessed until all proficiency levels for this area are rated","")</f>
        <v/>
      </c>
    </row>
    <row r="108" spans="1:6" ht="15" customHeight="1" x14ac:dyDescent="0.2">
      <c r="A108" s="158" t="s">
        <v>13</v>
      </c>
      <c r="B108" s="57" t="s">
        <v>197</v>
      </c>
      <c r="C108" s="67"/>
      <c r="D108" t="s">
        <v>38</v>
      </c>
      <c r="E108">
        <f>COUNTIF($C$108:$C$112,"None")</f>
        <v>0</v>
      </c>
    </row>
    <row r="109" spans="1:6" x14ac:dyDescent="0.2">
      <c r="A109" s="159"/>
      <c r="B109" s="2" t="s">
        <v>198</v>
      </c>
      <c r="C109" s="68"/>
      <c r="D109" t="s">
        <v>39</v>
      </c>
      <c r="E109">
        <f>COUNTIF($C$108:$C$112,"Low")</f>
        <v>0</v>
      </c>
    </row>
    <row r="110" spans="1:6" x14ac:dyDescent="0.2">
      <c r="A110" s="159"/>
      <c r="B110" s="2" t="s">
        <v>199</v>
      </c>
      <c r="C110" s="68"/>
      <c r="D110" t="s">
        <v>40</v>
      </c>
      <c r="E110">
        <f>COUNTIF($C$108:$C$112,"Medium")</f>
        <v>0</v>
      </c>
    </row>
    <row r="111" spans="1:6" x14ac:dyDescent="0.2">
      <c r="A111" s="160"/>
      <c r="B111" s="2" t="s">
        <v>200</v>
      </c>
      <c r="C111" s="68"/>
      <c r="D111" t="s">
        <v>41</v>
      </c>
      <c r="E111">
        <f>COUNTIF($C$108:$C$112,"High")</f>
        <v>0</v>
      </c>
    </row>
    <row r="112" spans="1:6" ht="16" thickBot="1" x14ac:dyDescent="0.25">
      <c r="A112" s="69" t="str">
        <f>IF(E112=0,"",VLOOKUP(E112,FiveFit,2))</f>
        <v/>
      </c>
      <c r="B112" s="59" t="s">
        <v>201</v>
      </c>
      <c r="C112" s="70"/>
      <c r="D112" t="s">
        <v>78</v>
      </c>
      <c r="E112">
        <f>E108+(E109*10)+(E110*100)+(E111*1000)</f>
        <v>0</v>
      </c>
      <c r="F112" t="str">
        <f>IF(AND(SUM(E108:E111)&gt;0,SUM(E108:E111)&lt;5),"Fit not assessed until all proficiency levels for this area are rated","")</f>
        <v/>
      </c>
    </row>
    <row r="113" spans="1:6" ht="15" customHeight="1" x14ac:dyDescent="0.2">
      <c r="A113" s="158" t="s">
        <v>202</v>
      </c>
      <c r="B113" s="57" t="s">
        <v>203</v>
      </c>
      <c r="C113" s="67"/>
      <c r="D113" t="s">
        <v>38</v>
      </c>
      <c r="E113">
        <f>COUNTIF($C$113:$C$117,"None")</f>
        <v>0</v>
      </c>
    </row>
    <row r="114" spans="1:6" x14ac:dyDescent="0.2">
      <c r="A114" s="159"/>
      <c r="B114" s="2" t="s">
        <v>204</v>
      </c>
      <c r="C114" s="68"/>
      <c r="D114" t="s">
        <v>39</v>
      </c>
      <c r="E114">
        <f>COUNTIF($C$113:$C$117,"Low")</f>
        <v>0</v>
      </c>
    </row>
    <row r="115" spans="1:6" x14ac:dyDescent="0.2">
      <c r="A115" s="159"/>
      <c r="B115" s="2" t="s">
        <v>205</v>
      </c>
      <c r="C115" s="68"/>
      <c r="D115" t="s">
        <v>40</v>
      </c>
      <c r="E115">
        <f>COUNTIF($C$113:$C$117,"Medium")</f>
        <v>0</v>
      </c>
    </row>
    <row r="116" spans="1:6" x14ac:dyDescent="0.2">
      <c r="A116" s="160"/>
      <c r="B116" s="2" t="s">
        <v>206</v>
      </c>
      <c r="C116" s="68"/>
      <c r="D116" t="s">
        <v>41</v>
      </c>
      <c r="E116">
        <f>COUNTIF($C$113:$C$117,"High")</f>
        <v>0</v>
      </c>
    </row>
    <row r="117" spans="1:6" ht="16" thickBot="1" x14ac:dyDescent="0.25">
      <c r="A117" s="69" t="str">
        <f>IF(E117=0,"",VLOOKUP(E117,FiveFit,2))</f>
        <v/>
      </c>
      <c r="B117" s="59" t="s">
        <v>207</v>
      </c>
      <c r="C117" s="70"/>
      <c r="D117" t="s">
        <v>78</v>
      </c>
      <c r="E117">
        <f>E113+(E114*10)+(E115*100)+(E116*1000)</f>
        <v>0</v>
      </c>
      <c r="F117" t="str">
        <f>IF(AND(SUM(E113:E116)&gt;0,SUM(E113:E116)&lt;5),"Fit not assessed until all proficiency levels for this area are rated","")</f>
        <v/>
      </c>
    </row>
    <row r="118" spans="1:6" ht="15" customHeight="1" x14ac:dyDescent="0.2">
      <c r="A118" s="158" t="s">
        <v>208</v>
      </c>
      <c r="B118" s="57" t="s">
        <v>209</v>
      </c>
      <c r="C118" s="67"/>
      <c r="D118" t="s">
        <v>38</v>
      </c>
      <c r="E118">
        <f>COUNTIF($C$118:$C$122,"None")</f>
        <v>0</v>
      </c>
    </row>
    <row r="119" spans="1:6" x14ac:dyDescent="0.2">
      <c r="A119" s="159"/>
      <c r="B119" s="2" t="s">
        <v>210</v>
      </c>
      <c r="C119" s="68"/>
      <c r="D119" t="s">
        <v>39</v>
      </c>
      <c r="E119">
        <f>COUNTIF($C$118:$C$122,"Low")</f>
        <v>0</v>
      </c>
    </row>
    <row r="120" spans="1:6" x14ac:dyDescent="0.2">
      <c r="A120" s="159"/>
      <c r="B120" s="2" t="s">
        <v>211</v>
      </c>
      <c r="C120" s="68"/>
      <c r="D120" t="s">
        <v>40</v>
      </c>
      <c r="E120">
        <f>COUNTIF($C$118:$C$122,"Medium")</f>
        <v>0</v>
      </c>
    </row>
    <row r="121" spans="1:6" x14ac:dyDescent="0.2">
      <c r="A121" s="160"/>
      <c r="B121" s="2" t="s">
        <v>212</v>
      </c>
      <c r="C121" s="68"/>
      <c r="D121" t="s">
        <v>41</v>
      </c>
      <c r="E121">
        <f>COUNTIF($C$118:$C$122,"High")</f>
        <v>0</v>
      </c>
    </row>
    <row r="122" spans="1:6" ht="16" thickBot="1" x14ac:dyDescent="0.25">
      <c r="A122" s="69" t="str">
        <f>IF(E122=0,"",VLOOKUP(E122,FiveFit,2))</f>
        <v/>
      </c>
      <c r="B122" s="59" t="s">
        <v>213</v>
      </c>
      <c r="C122" s="70"/>
      <c r="D122" t="s">
        <v>78</v>
      </c>
      <c r="E122">
        <f>E118+(E119*10)+(E120*100)+(E121*1000)</f>
        <v>0</v>
      </c>
      <c r="F122" t="str">
        <f>IF(AND(SUM(E118:E121)&gt;0,SUM(E118:E121)&lt;5),"Fit not assessed until all proficiency levels for this area are rated","")</f>
        <v/>
      </c>
    </row>
    <row r="123" spans="1:6" ht="15" customHeight="1" x14ac:dyDescent="0.2">
      <c r="A123" s="158" t="s">
        <v>214</v>
      </c>
      <c r="B123" s="57" t="s">
        <v>215</v>
      </c>
      <c r="C123" s="67"/>
      <c r="D123" t="s">
        <v>38</v>
      </c>
      <c r="E123">
        <f>COUNTIF($C$123:$C$127,"None")</f>
        <v>0</v>
      </c>
    </row>
    <row r="124" spans="1:6" x14ac:dyDescent="0.2">
      <c r="A124" s="159"/>
      <c r="B124" s="2" t="s">
        <v>216</v>
      </c>
      <c r="C124" s="68"/>
      <c r="D124" t="s">
        <v>39</v>
      </c>
      <c r="E124">
        <f>COUNTIF($C$123:$C$127,"Low")</f>
        <v>0</v>
      </c>
    </row>
    <row r="125" spans="1:6" x14ac:dyDescent="0.2">
      <c r="A125" s="159"/>
      <c r="B125" s="2" t="s">
        <v>217</v>
      </c>
      <c r="C125" s="68"/>
      <c r="D125" t="s">
        <v>40</v>
      </c>
      <c r="E125">
        <f>COUNTIF($C$123:$C$127,"Medium")</f>
        <v>0</v>
      </c>
    </row>
    <row r="126" spans="1:6" x14ac:dyDescent="0.2">
      <c r="A126" s="160"/>
      <c r="B126" s="2" t="s">
        <v>218</v>
      </c>
      <c r="C126" s="68"/>
      <c r="D126" t="s">
        <v>41</v>
      </c>
      <c r="E126">
        <f>COUNTIF($C$123:$C$127,"High")</f>
        <v>0</v>
      </c>
    </row>
    <row r="127" spans="1:6" ht="16" thickBot="1" x14ac:dyDescent="0.25">
      <c r="A127" s="69" t="str">
        <f>IF(E127=0,"",VLOOKUP(E127,FiveFit,2))</f>
        <v/>
      </c>
      <c r="B127" s="59" t="s">
        <v>219</v>
      </c>
      <c r="C127" s="70"/>
      <c r="D127" t="s">
        <v>78</v>
      </c>
      <c r="E127">
        <f>E123+(E124*10)+(E125*100)+(E126*1000)</f>
        <v>0</v>
      </c>
      <c r="F127" t="str">
        <f>IF(AND(SUM(E123:E126)&gt;0,SUM(E123:E126)&lt;5),"Fit not assessed until all proficiency levels for this area are rated","")</f>
        <v/>
      </c>
    </row>
  </sheetData>
  <mergeCells count="27">
    <mergeCell ref="A113:A116"/>
    <mergeCell ref="A118:A121"/>
    <mergeCell ref="A123:A126"/>
    <mergeCell ref="A86:A89"/>
    <mergeCell ref="A91:A94"/>
    <mergeCell ref="A96:C96"/>
    <mergeCell ref="A98:A101"/>
    <mergeCell ref="A103:A106"/>
    <mergeCell ref="A108:A111"/>
    <mergeCell ref="A81:A84"/>
    <mergeCell ref="A29:A32"/>
    <mergeCell ref="A34:A37"/>
    <mergeCell ref="A39:A42"/>
    <mergeCell ref="A44:A47"/>
    <mergeCell ref="A49:C49"/>
    <mergeCell ref="A51:A54"/>
    <mergeCell ref="A56:A59"/>
    <mergeCell ref="A61:A64"/>
    <mergeCell ref="A66:A69"/>
    <mergeCell ref="A71:A74"/>
    <mergeCell ref="A76:A79"/>
    <mergeCell ref="A24:A27"/>
    <mergeCell ref="A2:C2"/>
    <mergeCell ref="A4:A7"/>
    <mergeCell ref="A9:A12"/>
    <mergeCell ref="A14:A17"/>
    <mergeCell ref="A19:A22"/>
  </mergeCells>
  <dataValidations count="1">
    <dataValidation type="list" allowBlank="1" showInputMessage="1" showErrorMessage="1" sqref="C4:C48 C51:C95 C98:C127" xr:uid="{1BA48666-C6A6-4154-89E3-36BF18D312D9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AB0DF-93B5-4323-9548-77308DEA9689}">
  <dimension ref="A1:H36"/>
  <sheetViews>
    <sheetView workbookViewId="0">
      <selection sqref="A1:C1"/>
    </sheetView>
  </sheetViews>
  <sheetFormatPr baseColWidth="10" defaultColWidth="8.83203125" defaultRowHeight="15" x14ac:dyDescent="0.2"/>
  <cols>
    <col min="1" max="1" width="26" customWidth="1"/>
    <col min="2" max="5" width="11" customWidth="1"/>
    <col min="6" max="7" width="9.1640625" hidden="1" customWidth="1"/>
    <col min="8" max="8" width="9.33203125" customWidth="1"/>
  </cols>
  <sheetData>
    <row r="1" spans="1:8" ht="19" x14ac:dyDescent="0.25">
      <c r="A1" s="169" t="s">
        <v>220</v>
      </c>
      <c r="B1" s="169"/>
      <c r="C1" s="169"/>
    </row>
    <row r="3" spans="1:8" x14ac:dyDescent="0.2">
      <c r="A3" s="90" t="s">
        <v>0</v>
      </c>
      <c r="B3" s="164">
        <f>'People Assessed'!C16</f>
        <v>0</v>
      </c>
      <c r="C3" s="164"/>
      <c r="D3" s="164"/>
      <c r="E3" s="164"/>
    </row>
    <row r="4" spans="1:8" x14ac:dyDescent="0.2">
      <c r="A4" s="90" t="s">
        <v>28</v>
      </c>
      <c r="B4" s="164">
        <f>'People Assessed'!C17</f>
        <v>0</v>
      </c>
      <c r="C4" s="164"/>
      <c r="D4" s="164"/>
      <c r="E4" s="164"/>
    </row>
    <row r="5" spans="1:8" x14ac:dyDescent="0.2">
      <c r="A5" s="90" t="s">
        <v>29</v>
      </c>
      <c r="B5" s="164">
        <f>'People Assessed'!C18</f>
        <v>0</v>
      </c>
      <c r="C5" s="164"/>
      <c r="D5" s="164"/>
      <c r="E5" s="164"/>
    </row>
    <row r="6" spans="1:8" x14ac:dyDescent="0.2">
      <c r="A6" s="90" t="s">
        <v>75</v>
      </c>
      <c r="B6" s="7" t="str">
        <f>IF(OR(E8="",E19="",E30=""),"",VLOOKUP(CONCATENATE(E8,E19,E30),Settings!$C$4:$D$30,2))</f>
        <v/>
      </c>
    </row>
    <row r="7" spans="1:8" x14ac:dyDescent="0.2">
      <c r="A7" s="167"/>
      <c r="B7" s="168"/>
      <c r="C7" s="136" t="s">
        <v>30</v>
      </c>
      <c r="D7" s="136"/>
      <c r="E7" s="36" t="s">
        <v>35</v>
      </c>
    </row>
    <row r="8" spans="1:8" x14ac:dyDescent="0.2">
      <c r="A8" s="165" t="s">
        <v>1</v>
      </c>
      <c r="B8" s="166"/>
      <c r="C8" s="36" t="s">
        <v>31</v>
      </c>
      <c r="D8" s="36" t="s">
        <v>43</v>
      </c>
      <c r="E8" s="7" t="str">
        <f>IF(G12=0,"",VLOOKUP(G12,Settings!$G$4:$H$71,2))</f>
        <v/>
      </c>
      <c r="F8" t="s">
        <v>38</v>
      </c>
      <c r="G8">
        <f>COUNTIF($E$9:$E$17,"None")</f>
        <v>0</v>
      </c>
      <c r="H8" t="str">
        <f>IF(AND(G12&gt;0,G12&lt;9),"Fit not assessed until all characteristics are rated","")</f>
        <v/>
      </c>
    </row>
    <row r="9" spans="1:8" x14ac:dyDescent="0.2">
      <c r="A9" s="170" t="s">
        <v>2</v>
      </c>
      <c r="B9" s="170"/>
      <c r="C9" s="6" t="str">
        <f>'Person 5 Min Cap Reqs'!C3</f>
        <v>None</v>
      </c>
      <c r="D9" s="52" t="str">
        <f>'Person 5 Assessment'!A8</f>
        <v/>
      </c>
      <c r="E9" s="6" t="str">
        <f>IF(OR(C9="",D9=""),"",VLOOKUP(CONCATENATE(C9,D9),Settings!$A$5:$B$20,2))</f>
        <v/>
      </c>
      <c r="F9" t="s">
        <v>39</v>
      </c>
      <c r="G9">
        <f>COUNTIF($E$9:$E$17,"Low")</f>
        <v>0</v>
      </c>
    </row>
    <row r="10" spans="1:8" x14ac:dyDescent="0.2">
      <c r="A10" s="170" t="s">
        <v>3</v>
      </c>
      <c r="B10" s="170"/>
      <c r="C10" s="6" t="str">
        <f>'Person 5 Min Cap Reqs'!D3</f>
        <v>None</v>
      </c>
      <c r="D10" s="52" t="str">
        <f>'Person 5 Assessment'!A13</f>
        <v/>
      </c>
      <c r="E10" s="6" t="str">
        <f>IF(OR(C10="",D10=""),"",VLOOKUP(CONCATENATE(C10,D10),Settings!$A$5:$B$20,2))</f>
        <v/>
      </c>
      <c r="F10" t="s">
        <v>40</v>
      </c>
      <c r="G10">
        <f>COUNTIF($E$9:$E$17,"Medium")</f>
        <v>0</v>
      </c>
    </row>
    <row r="11" spans="1:8" x14ac:dyDescent="0.2">
      <c r="A11" s="170" t="s">
        <v>4</v>
      </c>
      <c r="B11" s="170"/>
      <c r="C11" s="6" t="str">
        <f>'Person 5 Min Cap Reqs'!E3</f>
        <v>None</v>
      </c>
      <c r="D11" s="52" t="str">
        <f>'Person 5 Assessment'!A18</f>
        <v/>
      </c>
      <c r="E11" s="6" t="str">
        <f>IF(OR(C11="",D11=""),"",VLOOKUP(CONCATENATE(C11,D11),Settings!$A$5:$B$20,2))</f>
        <v/>
      </c>
      <c r="F11" t="s">
        <v>41</v>
      </c>
      <c r="G11">
        <f>COUNTIF($E$9:$E$17,"High")</f>
        <v>0</v>
      </c>
    </row>
    <row r="12" spans="1:8" x14ac:dyDescent="0.2">
      <c r="A12" s="170" t="s">
        <v>27</v>
      </c>
      <c r="B12" s="170"/>
      <c r="C12" s="6" t="str">
        <f>'Person 5 Min Cap Reqs'!F3</f>
        <v>None</v>
      </c>
      <c r="D12" s="52" t="str">
        <f>'Person 5 Assessment'!A23</f>
        <v/>
      </c>
      <c r="E12" s="6" t="str">
        <f>IF(OR(C12="",D12=""),"",VLOOKUP(CONCATENATE(C12,D12),Settings!$A$5:$B$20,2))</f>
        <v/>
      </c>
      <c r="F12" t="s">
        <v>244</v>
      </c>
      <c r="G12">
        <f>SUM(G8:G11)</f>
        <v>0</v>
      </c>
    </row>
    <row r="13" spans="1:8" x14ac:dyDescent="0.2">
      <c r="A13" s="170" t="s">
        <v>5</v>
      </c>
      <c r="B13" s="170"/>
      <c r="C13" s="6" t="str">
        <f>'Person 5 Min Cap Reqs'!G3</f>
        <v>None</v>
      </c>
      <c r="D13" s="52" t="str">
        <f>'Person 5 Assessment'!A28</f>
        <v/>
      </c>
      <c r="E13" s="6" t="str">
        <f>IF(OR(C13="",D13=""),"",VLOOKUP(CONCATENATE(C13,D13),Settings!$A$5:$B$20,2))</f>
        <v/>
      </c>
      <c r="F13" t="s">
        <v>78</v>
      </c>
      <c r="G13">
        <f>G8+(G9*10)+(G10*100)+(G11*1000)</f>
        <v>0</v>
      </c>
    </row>
    <row r="14" spans="1:8" x14ac:dyDescent="0.2">
      <c r="A14" s="170" t="s">
        <v>6</v>
      </c>
      <c r="B14" s="170"/>
      <c r="C14" s="6" t="str">
        <f>'Person 5 Min Cap Reqs'!H3</f>
        <v>None</v>
      </c>
      <c r="D14" s="52" t="str">
        <f>'Person 5 Assessment'!A33</f>
        <v/>
      </c>
      <c r="E14" s="6" t="str">
        <f>IF(OR(C14="",D14=""),"",VLOOKUP(CONCATENATE(C14,D14),Settings!$A$5:$B$20,2))</f>
        <v/>
      </c>
    </row>
    <row r="15" spans="1:8" x14ac:dyDescent="0.2">
      <c r="A15" s="170" t="s">
        <v>7</v>
      </c>
      <c r="B15" s="170"/>
      <c r="C15" s="6" t="str">
        <f>'Person 5 Min Cap Reqs'!I3</f>
        <v>None</v>
      </c>
      <c r="D15" s="52" t="str">
        <f>'Person 5 Assessment'!A38</f>
        <v/>
      </c>
      <c r="E15" s="6" t="str">
        <f>IF(OR(C15="",D15=""),"",VLOOKUP(CONCATENATE(C15,D15),Settings!$A$5:$B$20,2))</f>
        <v/>
      </c>
    </row>
    <row r="16" spans="1:8" x14ac:dyDescent="0.2">
      <c r="A16" s="170" t="s">
        <v>8</v>
      </c>
      <c r="B16" s="170"/>
      <c r="C16" s="6" t="str">
        <f>'Person 5 Min Cap Reqs'!J3</f>
        <v>None</v>
      </c>
      <c r="D16" s="52" t="str">
        <f>'Person 5 Assessment'!A43</f>
        <v/>
      </c>
      <c r="E16" s="6" t="str">
        <f>IF(OR(C16="",D16=""),"",VLOOKUP(CONCATENATE(C16,D16),Settings!$A$5:$B$20,2))</f>
        <v/>
      </c>
    </row>
    <row r="17" spans="1:8" x14ac:dyDescent="0.2">
      <c r="A17" s="170" t="s">
        <v>9</v>
      </c>
      <c r="B17" s="170"/>
      <c r="C17" s="6" t="str">
        <f>'Person 5 Min Cap Reqs'!K3</f>
        <v>None</v>
      </c>
      <c r="D17" s="52" t="str">
        <f>'Person 5 Assessment'!A48</f>
        <v/>
      </c>
      <c r="E17" s="6" t="str">
        <f>IF(OR(C17="",D17=""),"",VLOOKUP(CONCATENATE(C17,D17),Settings!$A$5:$B$20,2))</f>
        <v/>
      </c>
    </row>
    <row r="18" spans="1:8" x14ac:dyDescent="0.2">
      <c r="A18" s="167"/>
      <c r="B18" s="168"/>
      <c r="C18" s="136" t="s">
        <v>30</v>
      </c>
      <c r="D18" s="136"/>
      <c r="E18" s="36" t="s">
        <v>35</v>
      </c>
    </row>
    <row r="19" spans="1:8" x14ac:dyDescent="0.2">
      <c r="A19" s="165" t="s">
        <v>17</v>
      </c>
      <c r="B19" s="166"/>
      <c r="C19" s="36" t="s">
        <v>31</v>
      </c>
      <c r="D19" s="36" t="s">
        <v>43</v>
      </c>
      <c r="E19" s="7" t="str">
        <f>IF(G23=0,"",VLOOKUP(G23,Settings!$G$4:$H$71,2))</f>
        <v/>
      </c>
      <c r="F19" t="s">
        <v>38</v>
      </c>
      <c r="G19">
        <f>COUNTIF($E$20:$E$28,"None")</f>
        <v>0</v>
      </c>
      <c r="H19" t="str">
        <f>IF(AND(G23&gt;0,G23&lt;9),"Fit not assessed until all skills are rated","")</f>
        <v/>
      </c>
    </row>
    <row r="20" spans="1:8" x14ac:dyDescent="0.2">
      <c r="A20" s="170" t="s">
        <v>18</v>
      </c>
      <c r="B20" s="170"/>
      <c r="C20" s="6" t="str">
        <f>'Person 5 Min Cap Reqs'!L3</f>
        <v>None</v>
      </c>
      <c r="D20" s="52" t="str">
        <f>'Person 5 Assessment'!A55</f>
        <v/>
      </c>
      <c r="E20" s="6" t="str">
        <f>IF(OR(C20="",D20=""),"",VLOOKUP(CONCATENATE(C20,D20),Settings!$A$5:$B$20,2))</f>
        <v/>
      </c>
      <c r="F20" t="s">
        <v>39</v>
      </c>
      <c r="G20">
        <f>COUNTIF($E$20:$E$28,"Low")</f>
        <v>0</v>
      </c>
    </row>
    <row r="21" spans="1:8" x14ac:dyDescent="0.2">
      <c r="A21" s="170" t="s">
        <v>19</v>
      </c>
      <c r="B21" s="170"/>
      <c r="C21" s="6" t="str">
        <f>'Person 5 Min Cap Reqs'!M3</f>
        <v>None</v>
      </c>
      <c r="D21" s="52" t="str">
        <f>'Person 5 Assessment'!A60</f>
        <v/>
      </c>
      <c r="E21" s="6" t="str">
        <f>IF(OR(C21="",D21=""),"",VLOOKUP(CONCATENATE(C21,D21),Settings!$A$5:$B$20,2))</f>
        <v/>
      </c>
      <c r="F21" t="s">
        <v>40</v>
      </c>
      <c r="G21">
        <f>COUNTIF($E$20:$E$28,"Medium")</f>
        <v>0</v>
      </c>
    </row>
    <row r="22" spans="1:8" x14ac:dyDescent="0.2">
      <c r="A22" s="170" t="s">
        <v>20</v>
      </c>
      <c r="B22" s="170"/>
      <c r="C22" s="6" t="str">
        <f>'Person 5 Min Cap Reqs'!N3</f>
        <v>None</v>
      </c>
      <c r="D22" s="52" t="str">
        <f>'Person 5 Assessment'!A65</f>
        <v/>
      </c>
      <c r="E22" s="6" t="str">
        <f>IF(OR(C22="",D22=""),"",VLOOKUP(CONCATENATE(C22,D22),Settings!$A$5:$B$20,2))</f>
        <v/>
      </c>
      <c r="F22" t="s">
        <v>41</v>
      </c>
      <c r="G22">
        <f>COUNTIF($E$20:$E$28,"High")</f>
        <v>0</v>
      </c>
    </row>
    <row r="23" spans="1:8" x14ac:dyDescent="0.2">
      <c r="A23" s="170" t="s">
        <v>21</v>
      </c>
      <c r="B23" s="170"/>
      <c r="C23" s="6" t="str">
        <f>'Person 5 Min Cap Reqs'!O3</f>
        <v>None</v>
      </c>
      <c r="D23" s="52" t="str">
        <f>'Person 5 Assessment'!A70</f>
        <v/>
      </c>
      <c r="E23" s="6" t="str">
        <f>IF(OR(C23="",D23=""),"",VLOOKUP(CONCATENATE(C23,D23),Settings!$A$5:$B$20,2))</f>
        <v/>
      </c>
      <c r="F23" t="s">
        <v>244</v>
      </c>
      <c r="G23">
        <f>SUM(G19:G22)</f>
        <v>0</v>
      </c>
    </row>
    <row r="24" spans="1:8" x14ac:dyDescent="0.2">
      <c r="A24" s="170" t="s">
        <v>22</v>
      </c>
      <c r="B24" s="170"/>
      <c r="C24" s="6" t="str">
        <f>'Person 5 Min Cap Reqs'!P3</f>
        <v>None</v>
      </c>
      <c r="D24" s="52" t="str">
        <f>'Person 5 Assessment'!A75</f>
        <v/>
      </c>
      <c r="E24" s="6" t="str">
        <f>IF(OR(C24="",D24=""),"",VLOOKUP(CONCATENATE(C24,D24),Settings!$A$5:$B$20,2))</f>
        <v/>
      </c>
      <c r="F24" t="s">
        <v>78</v>
      </c>
      <c r="G24">
        <f>G20+(G21*10)+(G22*100)+(G23*1000)</f>
        <v>0</v>
      </c>
    </row>
    <row r="25" spans="1:8" x14ac:dyDescent="0.2">
      <c r="A25" s="170" t="s">
        <v>23</v>
      </c>
      <c r="B25" s="170"/>
      <c r="C25" s="6" t="str">
        <f>'Person 5 Min Cap Reqs'!Q3</f>
        <v>None</v>
      </c>
      <c r="D25" s="52" t="str">
        <f>'Person 5 Assessment'!A80</f>
        <v/>
      </c>
      <c r="E25" s="6" t="str">
        <f>IF(OR(C25="",D25=""),"",VLOOKUP(CONCATENATE(C25,D25),Settings!$A$5:$B$20,2))</f>
        <v/>
      </c>
    </row>
    <row r="26" spans="1:8" x14ac:dyDescent="0.2">
      <c r="A26" s="170" t="s">
        <v>24</v>
      </c>
      <c r="B26" s="170"/>
      <c r="C26" s="6" t="str">
        <f>'Person 5 Min Cap Reqs'!R3</f>
        <v>None</v>
      </c>
      <c r="D26" s="52" t="str">
        <f>'Person 5 Assessment'!A85</f>
        <v/>
      </c>
      <c r="E26" s="6" t="str">
        <f>IF(OR(C26="",D26=""),"",VLOOKUP(CONCATENATE(C26,D26),Settings!$A$5:$B$20,2))</f>
        <v/>
      </c>
    </row>
    <row r="27" spans="1:8" x14ac:dyDescent="0.2">
      <c r="A27" s="170" t="s">
        <v>25</v>
      </c>
      <c r="B27" s="170"/>
      <c r="C27" s="6" t="str">
        <f>'Person 5 Min Cap Reqs'!S3</f>
        <v>None</v>
      </c>
      <c r="D27" s="52" t="str">
        <f>'Person 5 Assessment'!A90</f>
        <v/>
      </c>
      <c r="E27" s="6" t="str">
        <f>IF(OR(C27="",D27=""),"",VLOOKUP(CONCATENATE(C27,D27),Settings!$A$5:$B$20,2))</f>
        <v/>
      </c>
    </row>
    <row r="28" spans="1:8" x14ac:dyDescent="0.2">
      <c r="A28" s="170" t="s">
        <v>26</v>
      </c>
      <c r="B28" s="170"/>
      <c r="C28" s="6" t="str">
        <f>'Person 5 Min Cap Reqs'!T3</f>
        <v>None</v>
      </c>
      <c r="D28" s="52" t="str">
        <f>'Person 5 Assessment'!A95</f>
        <v/>
      </c>
      <c r="E28" s="6" t="str">
        <f>IF(OR(C28="",D28=""),"",VLOOKUP(CONCATENATE(C28,D28),Settings!$A$5:$B$20,2))</f>
        <v/>
      </c>
    </row>
    <row r="29" spans="1:8" x14ac:dyDescent="0.2">
      <c r="A29" s="167"/>
      <c r="B29" s="168"/>
      <c r="C29" s="136" t="s">
        <v>30</v>
      </c>
      <c r="D29" s="136"/>
      <c r="E29" s="36" t="s">
        <v>35</v>
      </c>
    </row>
    <row r="30" spans="1:8" x14ac:dyDescent="0.2">
      <c r="A30" s="165" t="s">
        <v>10</v>
      </c>
      <c r="B30" s="166"/>
      <c r="C30" s="36" t="s">
        <v>31</v>
      </c>
      <c r="D30" s="36" t="s">
        <v>43</v>
      </c>
      <c r="E30" s="7" t="str">
        <f>IF(G34=0,"",VLOOKUP(G34,Settings!$G$4:$H$71,2))</f>
        <v/>
      </c>
      <c r="F30" t="s">
        <v>38</v>
      </c>
      <c r="G30">
        <f>COUNTIF($E$31:$E$36,"None")</f>
        <v>0</v>
      </c>
      <c r="H30" t="str">
        <f>IF(AND(G34&gt;0,G34&lt;6),"Fit not assessed until all knowledge areas are rated","")</f>
        <v/>
      </c>
    </row>
    <row r="31" spans="1:8" x14ac:dyDescent="0.2">
      <c r="A31" s="170" t="s">
        <v>11</v>
      </c>
      <c r="B31" s="170"/>
      <c r="C31" s="6" t="str">
        <f>'Person 5 Min Cap Reqs'!U3</f>
        <v>None</v>
      </c>
      <c r="D31" s="52" t="str">
        <f>'Person 5 Assessment'!A102</f>
        <v/>
      </c>
      <c r="E31" s="6" t="str">
        <f>IF(OR(C31="",D31=""),"",VLOOKUP(CONCATENATE(C31,D31),Settings!$A$5:$B$20,2))</f>
        <v/>
      </c>
      <c r="F31" t="s">
        <v>39</v>
      </c>
      <c r="G31">
        <f>COUNTIF($E$31:$E$36,"Low")</f>
        <v>0</v>
      </c>
    </row>
    <row r="32" spans="1:8" x14ac:dyDescent="0.2">
      <c r="A32" s="170" t="s">
        <v>12</v>
      </c>
      <c r="B32" s="170"/>
      <c r="C32" s="6" t="str">
        <f>'Person 5 Min Cap Reqs'!V3</f>
        <v>None</v>
      </c>
      <c r="D32" s="52" t="str">
        <f>'Person 5 Assessment'!A107</f>
        <v/>
      </c>
      <c r="E32" s="6" t="str">
        <f>IF(OR(C32="",D32=""),"",VLOOKUP(CONCATENATE(C32,D32),Settings!$A$5:$B$20,2))</f>
        <v/>
      </c>
      <c r="F32" t="s">
        <v>40</v>
      </c>
      <c r="G32">
        <f>COUNTIF($E$31:$E$36,"Medium")</f>
        <v>0</v>
      </c>
    </row>
    <row r="33" spans="1:7" x14ac:dyDescent="0.2">
      <c r="A33" s="170" t="s">
        <v>13</v>
      </c>
      <c r="B33" s="170"/>
      <c r="C33" s="6" t="str">
        <f>'Person 5 Min Cap Reqs'!W3</f>
        <v>None</v>
      </c>
      <c r="D33" s="52" t="str">
        <f>'Person 5 Assessment'!A112</f>
        <v/>
      </c>
      <c r="E33" s="6" t="str">
        <f>IF(OR(C33="",D33=""),"",VLOOKUP(CONCATENATE(C33,D33),Settings!$A$5:$B$20,2))</f>
        <v/>
      </c>
      <c r="F33" t="s">
        <v>41</v>
      </c>
      <c r="G33">
        <f>COUNTIF($E$31:$E$36,"High")</f>
        <v>0</v>
      </c>
    </row>
    <row r="34" spans="1:7" x14ac:dyDescent="0.2">
      <c r="A34" s="170" t="s">
        <v>14</v>
      </c>
      <c r="B34" s="170"/>
      <c r="C34" s="6" t="str">
        <f>'Person 5 Min Cap Reqs'!X3</f>
        <v>None</v>
      </c>
      <c r="D34" s="52" t="str">
        <f>'Person 5 Assessment'!A117</f>
        <v/>
      </c>
      <c r="E34" s="6" t="str">
        <f>IF(OR(C34="",D34=""),"",VLOOKUP(CONCATENATE(C34,D34),Settings!$A$5:$B$20,2))</f>
        <v/>
      </c>
      <c r="F34" t="s">
        <v>244</v>
      </c>
      <c r="G34">
        <f>SUM(G30:G33)</f>
        <v>0</v>
      </c>
    </row>
    <row r="35" spans="1:7" x14ac:dyDescent="0.2">
      <c r="A35" s="170" t="s">
        <v>15</v>
      </c>
      <c r="B35" s="170"/>
      <c r="C35" s="6" t="str">
        <f>'Person 5 Min Cap Reqs'!Y3</f>
        <v>None</v>
      </c>
      <c r="D35" s="52" t="str">
        <f>'Person 5 Assessment'!A122</f>
        <v/>
      </c>
      <c r="E35" s="6" t="str">
        <f>IF(OR(C35="",D35=""),"",VLOOKUP(CONCATENATE(C35,D35),Settings!$A$5:$B$20,2))</f>
        <v/>
      </c>
      <c r="F35" t="s">
        <v>78</v>
      </c>
      <c r="G35">
        <f>G31+(G32*10)+(G33*100)+(G34*1000)</f>
        <v>0</v>
      </c>
    </row>
    <row r="36" spans="1:7" x14ac:dyDescent="0.2">
      <c r="A36" s="170" t="s">
        <v>16</v>
      </c>
      <c r="B36" s="170"/>
      <c r="C36" s="6" t="str">
        <f>'Person 5 Min Cap Reqs'!Z3</f>
        <v>None</v>
      </c>
      <c r="D36" s="52" t="str">
        <f>'Person 5 Assessment'!A127</f>
        <v/>
      </c>
      <c r="E36" s="6" t="str">
        <f>IF(OR(C36="",D36=""),"",VLOOKUP(CONCATENATE(C36,D36),Settings!$A$5:$B$20,2))</f>
        <v/>
      </c>
    </row>
  </sheetData>
  <mergeCells count="37">
    <mergeCell ref="A36:B36"/>
    <mergeCell ref="A30:B30"/>
    <mergeCell ref="A31:B31"/>
    <mergeCell ref="A32:B32"/>
    <mergeCell ref="A33:B33"/>
    <mergeCell ref="A34:B34"/>
    <mergeCell ref="A35:B35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:C1"/>
    <mergeCell ref="C18:D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:E3"/>
    <mergeCell ref="B4:E4"/>
    <mergeCell ref="B5:E5"/>
    <mergeCell ref="A7:B7"/>
    <mergeCell ref="C7:D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4A498D-55C9-4EDB-ABC8-6156BA56828F}">
  <dimension ref="A1:Z190"/>
  <sheetViews>
    <sheetView showGridLines="0" zoomScaleNormal="100" workbookViewId="0">
      <pane xSplit="1" topLeftCell="B1" activePane="topRight" state="frozen"/>
      <selection pane="topRight" activeCell="C4" sqref="C4"/>
    </sheetView>
  </sheetViews>
  <sheetFormatPr baseColWidth="10" defaultColWidth="9.1640625" defaultRowHeight="15" x14ac:dyDescent="0.2"/>
  <cols>
    <col min="1" max="1" width="83.83203125" style="93" customWidth="1"/>
    <col min="2" max="2" width="11" style="93" customWidth="1"/>
    <col min="3" max="11" width="8.5" style="108" customWidth="1"/>
    <col min="12" max="26" width="8.5" style="93" customWidth="1"/>
    <col min="27" max="16384" width="9.1640625" style="93"/>
  </cols>
  <sheetData>
    <row r="1" spans="1:26" ht="22.5" customHeight="1" x14ac:dyDescent="0.25">
      <c r="A1" s="148" t="s">
        <v>437</v>
      </c>
      <c r="B1" s="149"/>
      <c r="C1" s="150" t="s">
        <v>1</v>
      </c>
      <c r="D1" s="151"/>
      <c r="E1" s="151"/>
      <c r="F1" s="151"/>
      <c r="G1" s="151"/>
      <c r="H1" s="151"/>
      <c r="I1" s="151"/>
      <c r="J1" s="151"/>
      <c r="K1" s="152"/>
      <c r="L1" s="150" t="s">
        <v>17</v>
      </c>
      <c r="M1" s="151"/>
      <c r="N1" s="151"/>
      <c r="O1" s="151"/>
      <c r="P1" s="151"/>
      <c r="Q1" s="151"/>
      <c r="R1" s="151"/>
      <c r="S1" s="151"/>
      <c r="T1" s="152"/>
      <c r="U1" s="153" t="s">
        <v>10</v>
      </c>
      <c r="V1" s="154"/>
      <c r="W1" s="154"/>
      <c r="X1" s="154"/>
      <c r="Y1" s="154"/>
      <c r="Z1" s="155"/>
    </row>
    <row r="2" spans="1:26" ht="92.25" customHeight="1" thickBot="1" x14ac:dyDescent="0.25">
      <c r="A2" s="156" t="s">
        <v>249</v>
      </c>
      <c r="B2" s="157"/>
      <c r="C2" s="94" t="s">
        <v>2</v>
      </c>
      <c r="D2" s="95" t="s">
        <v>3</v>
      </c>
      <c r="E2" s="95" t="s">
        <v>4</v>
      </c>
      <c r="F2" s="95" t="s">
        <v>250</v>
      </c>
      <c r="G2" s="95" t="s">
        <v>5</v>
      </c>
      <c r="H2" s="95" t="s">
        <v>6</v>
      </c>
      <c r="I2" s="95" t="s">
        <v>7</v>
      </c>
      <c r="J2" s="95" t="s">
        <v>8</v>
      </c>
      <c r="K2" s="96" t="s">
        <v>9</v>
      </c>
      <c r="L2" s="94" t="s">
        <v>18</v>
      </c>
      <c r="M2" s="95" t="s">
        <v>19</v>
      </c>
      <c r="N2" s="95" t="s">
        <v>20</v>
      </c>
      <c r="O2" s="95" t="s">
        <v>21</v>
      </c>
      <c r="P2" s="95" t="s">
        <v>22</v>
      </c>
      <c r="Q2" s="95" t="s">
        <v>23</v>
      </c>
      <c r="R2" s="95" t="s">
        <v>24</v>
      </c>
      <c r="S2" s="95" t="s">
        <v>25</v>
      </c>
      <c r="T2" s="96" t="s">
        <v>26</v>
      </c>
      <c r="U2" s="94" t="s">
        <v>251</v>
      </c>
      <c r="V2" s="95" t="s">
        <v>12</v>
      </c>
      <c r="W2" s="95" t="s">
        <v>13</v>
      </c>
      <c r="X2" s="95" t="s">
        <v>14</v>
      </c>
      <c r="Y2" s="95" t="s">
        <v>15</v>
      </c>
      <c r="Z2" s="96" t="s">
        <v>16</v>
      </c>
    </row>
    <row r="3" spans="1:26" ht="15" customHeight="1" thickBot="1" x14ac:dyDescent="0.25">
      <c r="A3" s="97"/>
      <c r="B3" s="98" t="s">
        <v>31</v>
      </c>
      <c r="C3" s="99" t="str">
        <f>IF(COUNTIF(C4:C180,"High")&gt;0,"High",IF(COUNTIF(C4:C180,"Medium")&gt;0,"Medium",IF(COUNTIF(C4:C180,"Low")&gt;0,"Low","None")))</f>
        <v>None</v>
      </c>
      <c r="D3" s="100" t="str">
        <f t="shared" ref="D3:Z3" si="0">IF(COUNTIF(D4:D180,"High")&gt;0,"High",IF(COUNTIF(D4:D180,"Medium")&gt;0,"Medium",IF(COUNTIF(D4:D180,"Low")&gt;0,"Low","None")))</f>
        <v>None</v>
      </c>
      <c r="E3" s="100" t="str">
        <f t="shared" si="0"/>
        <v>None</v>
      </c>
      <c r="F3" s="100" t="str">
        <f t="shared" si="0"/>
        <v>None</v>
      </c>
      <c r="G3" s="100" t="str">
        <f t="shared" si="0"/>
        <v>None</v>
      </c>
      <c r="H3" s="100" t="str">
        <f t="shared" si="0"/>
        <v>None</v>
      </c>
      <c r="I3" s="100" t="str">
        <f t="shared" si="0"/>
        <v>None</v>
      </c>
      <c r="J3" s="100" t="str">
        <f t="shared" si="0"/>
        <v>None</v>
      </c>
      <c r="K3" s="101" t="str">
        <f t="shared" si="0"/>
        <v>None</v>
      </c>
      <c r="L3" s="99" t="str">
        <f t="shared" si="0"/>
        <v>None</v>
      </c>
      <c r="M3" s="100" t="str">
        <f t="shared" si="0"/>
        <v>None</v>
      </c>
      <c r="N3" s="100" t="str">
        <f t="shared" si="0"/>
        <v>None</v>
      </c>
      <c r="O3" s="100" t="str">
        <f t="shared" si="0"/>
        <v>None</v>
      </c>
      <c r="P3" s="100" t="str">
        <f t="shared" si="0"/>
        <v>None</v>
      </c>
      <c r="Q3" s="100" t="str">
        <f t="shared" si="0"/>
        <v>None</v>
      </c>
      <c r="R3" s="100" t="str">
        <f t="shared" si="0"/>
        <v>None</v>
      </c>
      <c r="S3" s="100" t="str">
        <f t="shared" si="0"/>
        <v>None</v>
      </c>
      <c r="T3" s="101" t="str">
        <f t="shared" si="0"/>
        <v>None</v>
      </c>
      <c r="U3" s="99" t="str">
        <f t="shared" si="0"/>
        <v>None</v>
      </c>
      <c r="V3" s="100" t="str">
        <f t="shared" si="0"/>
        <v>None</v>
      </c>
      <c r="W3" s="100" t="str">
        <f t="shared" si="0"/>
        <v>None</v>
      </c>
      <c r="X3" s="100" t="str">
        <f t="shared" si="0"/>
        <v>None</v>
      </c>
      <c r="Y3" s="100" t="str">
        <f t="shared" si="0"/>
        <v>None</v>
      </c>
      <c r="Z3" s="101" t="str">
        <f t="shared" si="0"/>
        <v>None</v>
      </c>
    </row>
    <row r="4" spans="1:26" x14ac:dyDescent="0.2">
      <c r="A4" s="141" t="s">
        <v>252</v>
      </c>
      <c r="B4" s="142"/>
      <c r="C4" s="109"/>
      <c r="D4" s="110"/>
      <c r="E4" s="110"/>
      <c r="F4" s="110"/>
      <c r="G4" s="110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0"/>
      <c r="S4" s="110"/>
      <c r="T4" s="111"/>
      <c r="U4" s="109"/>
      <c r="V4" s="110"/>
      <c r="W4" s="110"/>
      <c r="X4" s="110"/>
      <c r="Y4" s="110"/>
      <c r="Z4" s="111"/>
    </row>
    <row r="5" spans="1:26" x14ac:dyDescent="0.2">
      <c r="A5" s="137" t="s">
        <v>253</v>
      </c>
      <c r="B5" s="138"/>
      <c r="C5" s="102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4"/>
      <c r="U5" s="102"/>
      <c r="V5" s="103"/>
      <c r="W5" s="103"/>
      <c r="X5" s="103"/>
      <c r="Y5" s="103"/>
      <c r="Z5" s="104"/>
    </row>
    <row r="6" spans="1:26" x14ac:dyDescent="0.2">
      <c r="A6" s="137" t="s">
        <v>254</v>
      </c>
      <c r="B6" s="138"/>
      <c r="C6" s="102"/>
      <c r="D6" s="103"/>
      <c r="E6" s="103"/>
      <c r="F6" s="103"/>
      <c r="G6" s="103"/>
      <c r="H6" s="103"/>
      <c r="I6" s="103"/>
      <c r="J6" s="103"/>
      <c r="K6" s="104"/>
      <c r="L6" s="102"/>
      <c r="M6" s="103"/>
      <c r="N6" s="103"/>
      <c r="O6" s="103"/>
      <c r="P6" s="103"/>
      <c r="Q6" s="103"/>
      <c r="R6" s="103"/>
      <c r="S6" s="103"/>
      <c r="T6" s="104"/>
      <c r="U6" s="102"/>
      <c r="V6" s="103"/>
      <c r="W6" s="103"/>
      <c r="X6" s="103"/>
      <c r="Y6" s="103"/>
      <c r="Z6" s="104"/>
    </row>
    <row r="7" spans="1:26" x14ac:dyDescent="0.2">
      <c r="A7" s="137" t="s">
        <v>255</v>
      </c>
      <c r="B7" s="138"/>
      <c r="C7" s="102"/>
      <c r="D7" s="103"/>
      <c r="E7" s="103"/>
      <c r="F7" s="103"/>
      <c r="G7" s="103"/>
      <c r="H7" s="103"/>
      <c r="I7" s="103"/>
      <c r="J7" s="103"/>
      <c r="K7" s="104"/>
      <c r="L7" s="102"/>
      <c r="M7" s="103"/>
      <c r="N7" s="103"/>
      <c r="O7" s="103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</row>
    <row r="8" spans="1:26" x14ac:dyDescent="0.2">
      <c r="A8" s="137" t="s">
        <v>256</v>
      </c>
      <c r="B8" s="138"/>
      <c r="C8" s="102"/>
      <c r="D8" s="103"/>
      <c r="E8" s="103"/>
      <c r="F8" s="103"/>
      <c r="G8" s="103"/>
      <c r="H8" s="103"/>
      <c r="I8" s="103"/>
      <c r="J8" s="103"/>
      <c r="K8" s="104"/>
      <c r="L8" s="102"/>
      <c r="M8" s="103"/>
      <c r="N8" s="103"/>
      <c r="O8" s="103"/>
      <c r="P8" s="103"/>
      <c r="Q8" s="103"/>
      <c r="R8" s="103"/>
      <c r="S8" s="103"/>
      <c r="T8" s="104"/>
      <c r="U8" s="102"/>
      <c r="V8" s="103"/>
      <c r="W8" s="103"/>
      <c r="X8" s="103"/>
      <c r="Y8" s="103"/>
      <c r="Z8" s="104"/>
    </row>
    <row r="9" spans="1:26" x14ac:dyDescent="0.2">
      <c r="A9" s="137" t="s">
        <v>257</v>
      </c>
      <c r="B9" s="138"/>
      <c r="C9" s="102"/>
      <c r="D9" s="103"/>
      <c r="E9" s="103"/>
      <c r="F9" s="103"/>
      <c r="G9" s="103"/>
      <c r="H9" s="103"/>
      <c r="I9" s="103"/>
      <c r="J9" s="103"/>
      <c r="K9" s="104"/>
      <c r="L9" s="102"/>
      <c r="M9" s="103"/>
      <c r="N9" s="103"/>
      <c r="O9" s="103"/>
      <c r="P9" s="103"/>
      <c r="Q9" s="103"/>
      <c r="R9" s="103"/>
      <c r="S9" s="103"/>
      <c r="T9" s="104"/>
      <c r="U9" s="102"/>
      <c r="V9" s="103"/>
      <c r="W9" s="103"/>
      <c r="X9" s="103"/>
      <c r="Y9" s="103"/>
      <c r="Z9" s="104"/>
    </row>
    <row r="10" spans="1:26" x14ac:dyDescent="0.2">
      <c r="A10" s="137" t="s">
        <v>258</v>
      </c>
      <c r="B10" s="138"/>
      <c r="C10" s="102"/>
      <c r="D10" s="103"/>
      <c r="E10" s="103"/>
      <c r="F10" s="103"/>
      <c r="G10" s="103"/>
      <c r="H10" s="103"/>
      <c r="I10" s="103"/>
      <c r="J10" s="103"/>
      <c r="K10" s="104"/>
      <c r="L10" s="102"/>
      <c r="M10" s="103"/>
      <c r="N10" s="103"/>
      <c r="O10" s="103"/>
      <c r="P10" s="103"/>
      <c r="Q10" s="103"/>
      <c r="R10" s="103"/>
      <c r="S10" s="103"/>
      <c r="T10" s="104"/>
      <c r="U10" s="102"/>
      <c r="V10" s="103"/>
      <c r="W10" s="103"/>
      <c r="X10" s="103"/>
      <c r="Y10" s="103"/>
      <c r="Z10" s="104"/>
    </row>
    <row r="11" spans="1:26" x14ac:dyDescent="0.2">
      <c r="A11" s="137" t="s">
        <v>259</v>
      </c>
      <c r="B11" s="138"/>
      <c r="C11" s="102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4"/>
      <c r="U11" s="102"/>
      <c r="V11" s="103"/>
      <c r="W11" s="103"/>
      <c r="X11" s="103"/>
      <c r="Y11" s="103"/>
      <c r="Z11" s="104"/>
    </row>
    <row r="12" spans="1:26" x14ac:dyDescent="0.2">
      <c r="A12" s="137" t="s">
        <v>260</v>
      </c>
      <c r="B12" s="138"/>
      <c r="C12" s="102"/>
      <c r="D12" s="103"/>
      <c r="E12" s="103"/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</row>
    <row r="13" spans="1:26" x14ac:dyDescent="0.2">
      <c r="A13" s="137" t="s">
        <v>261</v>
      </c>
      <c r="B13" s="138"/>
      <c r="C13" s="102"/>
      <c r="D13" s="103"/>
      <c r="E13" s="103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4"/>
      <c r="U13" s="102"/>
      <c r="V13" s="103"/>
      <c r="W13" s="103"/>
      <c r="X13" s="103"/>
      <c r="Y13" s="103"/>
      <c r="Z13" s="104"/>
    </row>
    <row r="14" spans="1:26" ht="16" thickBot="1" x14ac:dyDescent="0.25">
      <c r="A14" s="139" t="s">
        <v>262</v>
      </c>
      <c r="B14" s="140"/>
      <c r="C14" s="105"/>
      <c r="D14" s="106"/>
      <c r="E14" s="106"/>
      <c r="F14" s="106"/>
      <c r="G14" s="106"/>
      <c r="H14" s="106"/>
      <c r="I14" s="106"/>
      <c r="J14" s="106"/>
      <c r="K14" s="107"/>
      <c r="L14" s="105"/>
      <c r="M14" s="106"/>
      <c r="N14" s="106"/>
      <c r="O14" s="106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</row>
    <row r="15" spans="1:26" x14ac:dyDescent="0.2">
      <c r="A15" s="141" t="s">
        <v>263</v>
      </c>
      <c r="B15" s="142"/>
      <c r="C15" s="109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0"/>
      <c r="P15" s="110"/>
      <c r="Q15" s="110"/>
      <c r="R15" s="110"/>
      <c r="S15" s="110"/>
      <c r="T15" s="111"/>
      <c r="U15" s="109"/>
      <c r="V15" s="110"/>
      <c r="W15" s="110"/>
      <c r="X15" s="110"/>
      <c r="Y15" s="110"/>
      <c r="Z15" s="111"/>
    </row>
    <row r="16" spans="1:26" x14ac:dyDescent="0.2">
      <c r="A16" s="137" t="s">
        <v>264</v>
      </c>
      <c r="B16" s="138"/>
      <c r="C16" s="102"/>
      <c r="D16" s="103"/>
      <c r="E16" s="103"/>
      <c r="F16" s="103"/>
      <c r="G16" s="103"/>
      <c r="H16" s="103"/>
      <c r="I16" s="103"/>
      <c r="J16" s="103"/>
      <c r="K16" s="104"/>
      <c r="L16" s="102"/>
      <c r="M16" s="103"/>
      <c r="N16" s="103"/>
      <c r="O16" s="103"/>
      <c r="P16" s="103"/>
      <c r="Q16" s="103"/>
      <c r="R16" s="103"/>
      <c r="S16" s="103"/>
      <c r="T16" s="104"/>
      <c r="U16" s="102"/>
      <c r="V16" s="103"/>
      <c r="W16" s="103"/>
      <c r="X16" s="103"/>
      <c r="Y16" s="103"/>
      <c r="Z16" s="104"/>
    </row>
    <row r="17" spans="1:26" x14ac:dyDescent="0.2">
      <c r="A17" s="137" t="s">
        <v>265</v>
      </c>
      <c r="B17" s="138"/>
      <c r="C17" s="102"/>
      <c r="D17" s="103"/>
      <c r="E17" s="103"/>
      <c r="F17" s="103"/>
      <c r="G17" s="103"/>
      <c r="H17" s="103"/>
      <c r="I17" s="103"/>
      <c r="J17" s="103"/>
      <c r="K17" s="104"/>
      <c r="L17" s="102"/>
      <c r="M17" s="103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4"/>
    </row>
    <row r="18" spans="1:26" x14ac:dyDescent="0.2">
      <c r="A18" s="137" t="s">
        <v>266</v>
      </c>
      <c r="B18" s="138"/>
      <c r="C18" s="102"/>
      <c r="D18" s="103"/>
      <c r="E18" s="103"/>
      <c r="F18" s="103"/>
      <c r="G18" s="103"/>
      <c r="H18" s="103"/>
      <c r="I18" s="103"/>
      <c r="J18" s="103"/>
      <c r="K18" s="104"/>
      <c r="L18" s="102"/>
      <c r="M18" s="103"/>
      <c r="N18" s="103"/>
      <c r="O18" s="103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</row>
    <row r="19" spans="1:26" x14ac:dyDescent="0.2">
      <c r="A19" s="137" t="s">
        <v>267</v>
      </c>
      <c r="B19" s="138"/>
      <c r="C19" s="102"/>
      <c r="D19" s="103"/>
      <c r="E19" s="103"/>
      <c r="F19" s="103"/>
      <c r="G19" s="103"/>
      <c r="H19" s="103"/>
      <c r="I19" s="103"/>
      <c r="J19" s="103"/>
      <c r="K19" s="104"/>
      <c r="L19" s="102"/>
      <c r="M19" s="103"/>
      <c r="N19" s="103"/>
      <c r="O19" s="103"/>
      <c r="P19" s="103"/>
      <c r="Q19" s="103"/>
      <c r="R19" s="103"/>
      <c r="S19" s="103"/>
      <c r="T19" s="104"/>
      <c r="U19" s="102"/>
      <c r="V19" s="103"/>
      <c r="W19" s="103"/>
      <c r="X19" s="103"/>
      <c r="Y19" s="103"/>
      <c r="Z19" s="104"/>
    </row>
    <row r="20" spans="1:26" x14ac:dyDescent="0.2">
      <c r="A20" s="137" t="s">
        <v>268</v>
      </c>
      <c r="B20" s="138"/>
      <c r="C20" s="102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  <c r="U20" s="102"/>
      <c r="V20" s="103"/>
      <c r="W20" s="103"/>
      <c r="X20" s="103"/>
      <c r="Y20" s="103"/>
      <c r="Z20" s="104"/>
    </row>
    <row r="21" spans="1:26" x14ac:dyDescent="0.2">
      <c r="A21" s="137" t="s">
        <v>269</v>
      </c>
      <c r="B21" s="138"/>
      <c r="C21" s="102"/>
      <c r="D21" s="103"/>
      <c r="E21" s="103"/>
      <c r="F21" s="103"/>
      <c r="G21" s="103"/>
      <c r="H21" s="103"/>
      <c r="I21" s="103"/>
      <c r="J21" s="103"/>
      <c r="K21" s="104"/>
      <c r="L21" s="102"/>
      <c r="M21" s="103"/>
      <c r="N21" s="103"/>
      <c r="O21" s="103"/>
      <c r="P21" s="103"/>
      <c r="Q21" s="103"/>
      <c r="R21" s="103"/>
      <c r="S21" s="103"/>
      <c r="T21" s="104"/>
      <c r="U21" s="102"/>
      <c r="V21" s="103"/>
      <c r="W21" s="103"/>
      <c r="X21" s="103"/>
      <c r="Y21" s="103"/>
      <c r="Z21" s="104"/>
    </row>
    <row r="22" spans="1:26" x14ac:dyDescent="0.2">
      <c r="A22" s="137" t="s">
        <v>270</v>
      </c>
      <c r="B22" s="138"/>
      <c r="C22" s="102"/>
      <c r="D22" s="103"/>
      <c r="E22" s="103"/>
      <c r="F22" s="103"/>
      <c r="G22" s="103"/>
      <c r="H22" s="103"/>
      <c r="I22" s="103"/>
      <c r="J22" s="103"/>
      <c r="K22" s="104"/>
      <c r="L22" s="102"/>
      <c r="M22" s="103"/>
      <c r="N22" s="103"/>
      <c r="O22" s="103"/>
      <c r="P22" s="103"/>
      <c r="Q22" s="103"/>
      <c r="R22" s="103"/>
      <c r="S22" s="103"/>
      <c r="T22" s="104"/>
      <c r="U22" s="102"/>
      <c r="V22" s="103"/>
      <c r="W22" s="103"/>
      <c r="X22" s="103"/>
      <c r="Y22" s="103"/>
      <c r="Z22" s="104"/>
    </row>
    <row r="23" spans="1:26" x14ac:dyDescent="0.2">
      <c r="A23" s="137" t="s">
        <v>271</v>
      </c>
      <c r="B23" s="138"/>
      <c r="C23" s="102"/>
      <c r="D23" s="103"/>
      <c r="E23" s="103"/>
      <c r="F23" s="103"/>
      <c r="G23" s="103"/>
      <c r="H23" s="103"/>
      <c r="I23" s="103"/>
      <c r="J23" s="103"/>
      <c r="K23" s="104"/>
      <c r="L23" s="102"/>
      <c r="M23" s="103"/>
      <c r="N23" s="103"/>
      <c r="O23" s="103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</row>
    <row r="24" spans="1:26" x14ac:dyDescent="0.2">
      <c r="A24" s="137" t="s">
        <v>272</v>
      </c>
      <c r="B24" s="138"/>
      <c r="C24" s="102"/>
      <c r="D24" s="103"/>
      <c r="E24" s="103"/>
      <c r="F24" s="103"/>
      <c r="G24" s="103"/>
      <c r="H24" s="103"/>
      <c r="I24" s="103"/>
      <c r="J24" s="103"/>
      <c r="K24" s="104"/>
      <c r="L24" s="102"/>
      <c r="M24" s="103"/>
      <c r="N24" s="103"/>
      <c r="O24" s="103"/>
      <c r="P24" s="103"/>
      <c r="Q24" s="103"/>
      <c r="R24" s="103"/>
      <c r="S24" s="103"/>
      <c r="T24" s="104"/>
      <c r="U24" s="102"/>
      <c r="V24" s="103"/>
      <c r="W24" s="103"/>
      <c r="X24" s="103"/>
      <c r="Y24" s="103"/>
      <c r="Z24" s="104"/>
    </row>
    <row r="25" spans="1:26" ht="16" thickBot="1" x14ac:dyDescent="0.25">
      <c r="A25" s="139" t="s">
        <v>273</v>
      </c>
      <c r="B25" s="140"/>
      <c r="C25" s="102"/>
      <c r="D25" s="103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3"/>
      <c r="R25" s="103"/>
      <c r="S25" s="103"/>
      <c r="T25" s="104"/>
      <c r="U25" s="102"/>
      <c r="V25" s="103"/>
      <c r="W25" s="103"/>
      <c r="X25" s="103"/>
      <c r="Y25" s="103"/>
      <c r="Z25" s="104"/>
    </row>
    <row r="26" spans="1:26" x14ac:dyDescent="0.2">
      <c r="A26" s="146" t="s">
        <v>274</v>
      </c>
      <c r="B26" s="147"/>
      <c r="C26" s="109"/>
      <c r="D26" s="110"/>
      <c r="E26" s="110"/>
      <c r="F26" s="110"/>
      <c r="G26" s="110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1"/>
      <c r="U26" s="109"/>
      <c r="V26" s="110"/>
      <c r="W26" s="110"/>
      <c r="X26" s="110"/>
      <c r="Y26" s="110"/>
      <c r="Z26" s="111"/>
    </row>
    <row r="27" spans="1:26" x14ac:dyDescent="0.2">
      <c r="A27" s="137" t="s">
        <v>275</v>
      </c>
      <c r="B27" s="143"/>
      <c r="C27" s="102"/>
      <c r="D27" s="103"/>
      <c r="E27" s="103"/>
      <c r="F27" s="103"/>
      <c r="G27" s="103"/>
      <c r="H27" s="103"/>
      <c r="I27" s="103"/>
      <c r="J27" s="103"/>
      <c r="K27" s="104"/>
      <c r="L27" s="102"/>
      <c r="M27" s="103"/>
      <c r="N27" s="103"/>
      <c r="O27" s="103"/>
      <c r="P27" s="103"/>
      <c r="Q27" s="103"/>
      <c r="R27" s="103"/>
      <c r="S27" s="103"/>
      <c r="T27" s="104"/>
      <c r="U27" s="102"/>
      <c r="V27" s="103"/>
      <c r="W27" s="103"/>
      <c r="X27" s="103"/>
      <c r="Y27" s="103"/>
      <c r="Z27" s="104"/>
    </row>
    <row r="28" spans="1:26" x14ac:dyDescent="0.2">
      <c r="A28" s="137" t="s">
        <v>276</v>
      </c>
      <c r="B28" s="143"/>
      <c r="C28" s="102"/>
      <c r="D28" s="103"/>
      <c r="E28" s="103"/>
      <c r="F28" s="103"/>
      <c r="G28" s="103"/>
      <c r="H28" s="103"/>
      <c r="I28" s="103"/>
      <c r="J28" s="103"/>
      <c r="K28" s="104"/>
      <c r="L28" s="102"/>
      <c r="M28" s="103"/>
      <c r="N28" s="103"/>
      <c r="O28" s="103"/>
      <c r="P28" s="103"/>
      <c r="Q28" s="103"/>
      <c r="R28" s="103"/>
      <c r="S28" s="103"/>
      <c r="T28" s="104"/>
      <c r="U28" s="102"/>
      <c r="V28" s="103"/>
      <c r="W28" s="103"/>
      <c r="X28" s="103"/>
      <c r="Y28" s="103"/>
      <c r="Z28" s="104"/>
    </row>
    <row r="29" spans="1:26" x14ac:dyDescent="0.2">
      <c r="A29" s="137" t="s">
        <v>277</v>
      </c>
      <c r="B29" s="143"/>
      <c r="C29" s="102"/>
      <c r="D29" s="103"/>
      <c r="E29" s="103"/>
      <c r="F29" s="103"/>
      <c r="G29" s="103"/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4"/>
      <c r="U29" s="102"/>
      <c r="V29" s="103"/>
      <c r="W29" s="103"/>
      <c r="X29" s="103"/>
      <c r="Y29" s="103"/>
      <c r="Z29" s="104"/>
    </row>
    <row r="30" spans="1:26" x14ac:dyDescent="0.2">
      <c r="A30" s="137" t="s">
        <v>278</v>
      </c>
      <c r="B30" s="143"/>
      <c r="C30" s="102"/>
      <c r="D30" s="103"/>
      <c r="E30" s="103"/>
      <c r="F30" s="103"/>
      <c r="G30" s="103"/>
      <c r="H30" s="103"/>
      <c r="I30" s="103"/>
      <c r="J30" s="103"/>
      <c r="K30" s="104"/>
      <c r="L30" s="102"/>
      <c r="M30" s="103"/>
      <c r="N30" s="103"/>
      <c r="O30" s="103"/>
      <c r="P30" s="103"/>
      <c r="Q30" s="103"/>
      <c r="R30" s="103"/>
      <c r="S30" s="103"/>
      <c r="T30" s="104"/>
      <c r="U30" s="102"/>
      <c r="V30" s="103"/>
      <c r="W30" s="103"/>
      <c r="X30" s="103"/>
      <c r="Y30" s="103"/>
      <c r="Z30" s="104"/>
    </row>
    <row r="31" spans="1:26" x14ac:dyDescent="0.2">
      <c r="A31" s="137" t="s">
        <v>279</v>
      </c>
      <c r="B31" s="143"/>
      <c r="C31" s="102"/>
      <c r="D31" s="103"/>
      <c r="E31" s="103"/>
      <c r="F31" s="103"/>
      <c r="G31" s="103"/>
      <c r="H31" s="103"/>
      <c r="I31" s="103"/>
      <c r="J31" s="103"/>
      <c r="K31" s="104"/>
      <c r="L31" s="102"/>
      <c r="M31" s="103"/>
      <c r="N31" s="103"/>
      <c r="O31" s="103"/>
      <c r="P31" s="103"/>
      <c r="Q31" s="103"/>
      <c r="R31" s="103"/>
      <c r="S31" s="103"/>
      <c r="T31" s="104"/>
      <c r="U31" s="102"/>
      <c r="V31" s="103"/>
      <c r="W31" s="103"/>
      <c r="X31" s="103"/>
      <c r="Y31" s="103"/>
      <c r="Z31" s="104"/>
    </row>
    <row r="32" spans="1:26" x14ac:dyDescent="0.2">
      <c r="A32" s="137" t="s">
        <v>280</v>
      </c>
      <c r="B32" s="143"/>
      <c r="C32" s="102"/>
      <c r="D32" s="103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4"/>
      <c r="U32" s="102"/>
      <c r="V32" s="103"/>
      <c r="W32" s="103"/>
      <c r="X32" s="103"/>
      <c r="Y32" s="103"/>
      <c r="Z32" s="104"/>
    </row>
    <row r="33" spans="1:26" x14ac:dyDescent="0.2">
      <c r="A33" s="137" t="s">
        <v>281</v>
      </c>
      <c r="B33" s="143"/>
      <c r="C33" s="102"/>
      <c r="D33" s="103"/>
      <c r="E33" s="103"/>
      <c r="F33" s="103"/>
      <c r="G33" s="103"/>
      <c r="H33" s="103"/>
      <c r="I33" s="103"/>
      <c r="J33" s="103"/>
      <c r="K33" s="104"/>
      <c r="L33" s="102"/>
      <c r="M33" s="103"/>
      <c r="N33" s="103"/>
      <c r="O33" s="103"/>
      <c r="P33" s="103"/>
      <c r="Q33" s="103"/>
      <c r="R33" s="103"/>
      <c r="S33" s="103"/>
      <c r="T33" s="104"/>
      <c r="U33" s="102"/>
      <c r="V33" s="103"/>
      <c r="W33" s="103"/>
      <c r="X33" s="103"/>
      <c r="Y33" s="103"/>
      <c r="Z33" s="104"/>
    </row>
    <row r="34" spans="1:26" x14ac:dyDescent="0.2">
      <c r="A34" s="137" t="s">
        <v>282</v>
      </c>
      <c r="B34" s="143"/>
      <c r="C34" s="102"/>
      <c r="D34" s="103"/>
      <c r="E34" s="103"/>
      <c r="F34" s="103"/>
      <c r="G34" s="103"/>
      <c r="H34" s="103"/>
      <c r="I34" s="103"/>
      <c r="J34" s="103"/>
      <c r="K34" s="104"/>
      <c r="L34" s="102"/>
      <c r="M34" s="103"/>
      <c r="N34" s="103"/>
      <c r="O34" s="103"/>
      <c r="P34" s="103"/>
      <c r="Q34" s="103"/>
      <c r="R34" s="103"/>
      <c r="S34" s="103"/>
      <c r="T34" s="104"/>
      <c r="U34" s="102"/>
      <c r="V34" s="103"/>
      <c r="W34" s="103"/>
      <c r="X34" s="103"/>
      <c r="Y34" s="103"/>
      <c r="Z34" s="104"/>
    </row>
    <row r="35" spans="1:26" x14ac:dyDescent="0.2">
      <c r="A35" s="137" t="s">
        <v>283</v>
      </c>
      <c r="B35" s="143"/>
      <c r="C35" s="102"/>
      <c r="D35" s="103"/>
      <c r="E35" s="103"/>
      <c r="F35" s="103"/>
      <c r="G35" s="103"/>
      <c r="H35" s="103"/>
      <c r="I35" s="103"/>
      <c r="J35" s="103"/>
      <c r="K35" s="104"/>
      <c r="L35" s="102"/>
      <c r="M35" s="103"/>
      <c r="N35" s="103"/>
      <c r="O35" s="103"/>
      <c r="P35" s="103"/>
      <c r="Q35" s="103"/>
      <c r="R35" s="103"/>
      <c r="S35" s="103"/>
      <c r="T35" s="104"/>
      <c r="U35" s="102"/>
      <c r="V35" s="103"/>
      <c r="W35" s="103"/>
      <c r="X35" s="103"/>
      <c r="Y35" s="103"/>
      <c r="Z35" s="104"/>
    </row>
    <row r="36" spans="1:26" ht="16" thickBot="1" x14ac:dyDescent="0.25">
      <c r="A36" s="144" t="s">
        <v>284</v>
      </c>
      <c r="B36" s="145"/>
      <c r="C36" s="102"/>
      <c r="D36" s="103"/>
      <c r="E36" s="103"/>
      <c r="F36" s="103"/>
      <c r="G36" s="103"/>
      <c r="H36" s="103"/>
      <c r="I36" s="103"/>
      <c r="J36" s="103"/>
      <c r="K36" s="104"/>
      <c r="L36" s="102"/>
      <c r="M36" s="103"/>
      <c r="N36" s="103"/>
      <c r="O36" s="103"/>
      <c r="P36" s="103"/>
      <c r="Q36" s="103"/>
      <c r="R36" s="103"/>
      <c r="S36" s="103"/>
      <c r="T36" s="104"/>
      <c r="U36" s="102"/>
      <c r="V36" s="103"/>
      <c r="W36" s="103"/>
      <c r="X36" s="103"/>
      <c r="Y36" s="103"/>
      <c r="Z36" s="104"/>
    </row>
    <row r="37" spans="1:26" x14ac:dyDescent="0.2">
      <c r="A37" s="141" t="s">
        <v>285</v>
      </c>
      <c r="B37" s="142"/>
      <c r="C37" s="109"/>
      <c r="D37" s="110"/>
      <c r="E37" s="110"/>
      <c r="F37" s="110"/>
      <c r="G37" s="110"/>
      <c r="H37" s="110"/>
      <c r="I37" s="110"/>
      <c r="J37" s="110"/>
      <c r="K37" s="1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</row>
    <row r="38" spans="1:26" x14ac:dyDescent="0.2">
      <c r="A38" s="137" t="s">
        <v>286</v>
      </c>
      <c r="B38" s="138"/>
      <c r="C38" s="102"/>
      <c r="D38" s="103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03"/>
      <c r="R38" s="103"/>
      <c r="S38" s="103"/>
      <c r="T38" s="104"/>
      <c r="U38" s="102"/>
      <c r="V38" s="103"/>
      <c r="W38" s="103"/>
      <c r="X38" s="103"/>
      <c r="Y38" s="103"/>
      <c r="Z38" s="104"/>
    </row>
    <row r="39" spans="1:26" x14ac:dyDescent="0.2">
      <c r="A39" s="137" t="s">
        <v>287</v>
      </c>
      <c r="B39" s="138"/>
      <c r="C39" s="102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104"/>
      <c r="U39" s="102"/>
      <c r="V39" s="103"/>
      <c r="W39" s="103"/>
      <c r="X39" s="103"/>
      <c r="Y39" s="103"/>
      <c r="Z39" s="104"/>
    </row>
    <row r="40" spans="1:26" x14ac:dyDescent="0.2">
      <c r="A40" s="137" t="s">
        <v>288</v>
      </c>
      <c r="B40" s="138"/>
      <c r="C40" s="102"/>
      <c r="D40" s="103"/>
      <c r="E40" s="103"/>
      <c r="F40" s="103"/>
      <c r="G40" s="103"/>
      <c r="H40" s="103"/>
      <c r="I40" s="103"/>
      <c r="J40" s="103"/>
      <c r="K40" s="104"/>
      <c r="L40" s="102"/>
      <c r="M40" s="103"/>
      <c r="N40" s="103"/>
      <c r="O40" s="103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</row>
    <row r="41" spans="1:26" x14ac:dyDescent="0.2">
      <c r="A41" s="137" t="s">
        <v>289</v>
      </c>
      <c r="B41" s="138"/>
      <c r="C41" s="102"/>
      <c r="D41" s="103"/>
      <c r="E41" s="103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</row>
    <row r="42" spans="1:26" x14ac:dyDescent="0.2">
      <c r="A42" s="137" t="s">
        <v>290</v>
      </c>
      <c r="B42" s="138"/>
      <c r="C42" s="102"/>
      <c r="D42" s="103"/>
      <c r="E42" s="103"/>
      <c r="F42" s="103"/>
      <c r="G42" s="103"/>
      <c r="H42" s="103"/>
      <c r="I42" s="103"/>
      <c r="J42" s="103"/>
      <c r="K42" s="104"/>
      <c r="L42" s="102"/>
      <c r="M42" s="103"/>
      <c r="N42" s="103"/>
      <c r="O42" s="103"/>
      <c r="P42" s="103"/>
      <c r="Q42" s="103"/>
      <c r="R42" s="103"/>
      <c r="S42" s="103"/>
      <c r="T42" s="104"/>
      <c r="U42" s="102"/>
      <c r="V42" s="103"/>
      <c r="W42" s="103"/>
      <c r="X42" s="103"/>
      <c r="Y42" s="103"/>
      <c r="Z42" s="104"/>
    </row>
    <row r="43" spans="1:26" x14ac:dyDescent="0.2">
      <c r="A43" s="137" t="s">
        <v>291</v>
      </c>
      <c r="B43" s="138"/>
      <c r="C43" s="102"/>
      <c r="D43" s="103"/>
      <c r="E43" s="103"/>
      <c r="F43" s="103"/>
      <c r="G43" s="103"/>
      <c r="H43" s="103"/>
      <c r="I43" s="103"/>
      <c r="J43" s="103"/>
      <c r="K43" s="104"/>
      <c r="L43" s="102"/>
      <c r="M43" s="103"/>
      <c r="N43" s="103"/>
      <c r="O43" s="103"/>
      <c r="P43" s="103"/>
      <c r="Q43" s="103"/>
      <c r="R43" s="103"/>
      <c r="S43" s="103"/>
      <c r="T43" s="104"/>
      <c r="U43" s="102"/>
      <c r="V43" s="103"/>
      <c r="W43" s="103"/>
      <c r="X43" s="103"/>
      <c r="Y43" s="103"/>
      <c r="Z43" s="104"/>
    </row>
    <row r="44" spans="1:26" x14ac:dyDescent="0.2">
      <c r="A44" s="137" t="s">
        <v>292</v>
      </c>
      <c r="B44" s="138"/>
      <c r="C44" s="102"/>
      <c r="D44" s="103"/>
      <c r="E44" s="103"/>
      <c r="F44" s="103"/>
      <c r="G44" s="103"/>
      <c r="H44" s="103"/>
      <c r="I44" s="103"/>
      <c r="J44" s="103"/>
      <c r="K44" s="104"/>
      <c r="L44" s="102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4"/>
    </row>
    <row r="45" spans="1:26" x14ac:dyDescent="0.2">
      <c r="A45" s="137" t="s">
        <v>293</v>
      </c>
      <c r="B45" s="138"/>
      <c r="C45" s="102"/>
      <c r="D45" s="103"/>
      <c r="E45" s="103"/>
      <c r="F45" s="103"/>
      <c r="G45" s="103"/>
      <c r="H45" s="103"/>
      <c r="I45" s="103"/>
      <c r="J45" s="103"/>
      <c r="K45" s="104"/>
      <c r="L45" s="102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4"/>
    </row>
    <row r="46" spans="1:26" x14ac:dyDescent="0.2">
      <c r="A46" s="137" t="s">
        <v>294</v>
      </c>
      <c r="B46" s="138"/>
      <c r="C46" s="102"/>
      <c r="D46" s="103"/>
      <c r="E46" s="103"/>
      <c r="F46" s="103"/>
      <c r="G46" s="103"/>
      <c r="H46" s="103"/>
      <c r="I46" s="103"/>
      <c r="J46" s="103"/>
      <c r="K46" s="104"/>
      <c r="L46" s="102"/>
      <c r="M46" s="103"/>
      <c r="N46" s="103"/>
      <c r="O46" s="103"/>
      <c r="P46" s="103"/>
      <c r="Q46" s="103"/>
      <c r="R46" s="103"/>
      <c r="S46" s="103"/>
      <c r="T46" s="104"/>
      <c r="U46" s="102"/>
      <c r="V46" s="103"/>
      <c r="W46" s="103"/>
      <c r="X46" s="103"/>
      <c r="Y46" s="103"/>
      <c r="Z46" s="104"/>
    </row>
    <row r="47" spans="1:26" ht="16" thickBot="1" x14ac:dyDescent="0.25">
      <c r="A47" s="139" t="s">
        <v>295</v>
      </c>
      <c r="B47" s="140"/>
      <c r="C47" s="105"/>
      <c r="D47" s="106"/>
      <c r="E47" s="106"/>
      <c r="F47" s="106"/>
      <c r="G47" s="106"/>
      <c r="H47" s="106"/>
      <c r="I47" s="106"/>
      <c r="J47" s="106"/>
      <c r="K47" s="107"/>
      <c r="L47" s="105"/>
      <c r="M47" s="106"/>
      <c r="N47" s="106"/>
      <c r="O47" s="106"/>
      <c r="P47" s="106"/>
      <c r="Q47" s="106"/>
      <c r="R47" s="106"/>
      <c r="S47" s="106"/>
      <c r="T47" s="107"/>
      <c r="U47" s="105"/>
      <c r="V47" s="106"/>
      <c r="W47" s="106"/>
      <c r="X47" s="106"/>
      <c r="Y47" s="106"/>
      <c r="Z47" s="107"/>
    </row>
    <row r="48" spans="1:26" x14ac:dyDescent="0.2">
      <c r="A48" s="141" t="s">
        <v>296</v>
      </c>
      <c r="B48" s="142"/>
      <c r="C48" s="109"/>
      <c r="D48" s="110"/>
      <c r="E48" s="110"/>
      <c r="F48" s="110"/>
      <c r="G48" s="110"/>
      <c r="H48" s="110"/>
      <c r="I48" s="110"/>
      <c r="J48" s="110"/>
      <c r="K48" s="111"/>
      <c r="L48" s="109"/>
      <c r="M48" s="110"/>
      <c r="N48" s="110"/>
      <c r="O48" s="110"/>
      <c r="P48" s="110"/>
      <c r="Q48" s="110"/>
      <c r="R48" s="110"/>
      <c r="S48" s="110"/>
      <c r="T48" s="111"/>
      <c r="U48" s="109"/>
      <c r="V48" s="110"/>
      <c r="W48" s="110"/>
      <c r="X48" s="110"/>
      <c r="Y48" s="110"/>
      <c r="Z48" s="111"/>
    </row>
    <row r="49" spans="1:26" x14ac:dyDescent="0.2">
      <c r="A49" s="137" t="s">
        <v>297</v>
      </c>
      <c r="B49" s="138"/>
      <c r="C49" s="102"/>
      <c r="D49" s="103"/>
      <c r="E49" s="103"/>
      <c r="F49" s="103"/>
      <c r="G49" s="103"/>
      <c r="H49" s="103"/>
      <c r="I49" s="103"/>
      <c r="J49" s="103"/>
      <c r="K49" s="104"/>
      <c r="L49" s="102"/>
      <c r="M49" s="103"/>
      <c r="N49" s="103"/>
      <c r="O49" s="103"/>
      <c r="P49" s="103"/>
      <c r="Q49" s="103"/>
      <c r="R49" s="103"/>
      <c r="S49" s="103"/>
      <c r="T49" s="104"/>
      <c r="U49" s="102"/>
      <c r="V49" s="103"/>
      <c r="W49" s="103"/>
      <c r="X49" s="103"/>
      <c r="Y49" s="103"/>
      <c r="Z49" s="104"/>
    </row>
    <row r="50" spans="1:26" x14ac:dyDescent="0.2">
      <c r="A50" s="137" t="s">
        <v>298</v>
      </c>
      <c r="B50" s="138"/>
      <c r="C50" s="102"/>
      <c r="D50" s="103"/>
      <c r="E50" s="103"/>
      <c r="F50" s="103"/>
      <c r="G50" s="103"/>
      <c r="H50" s="103"/>
      <c r="I50" s="103"/>
      <c r="J50" s="103"/>
      <c r="K50" s="104"/>
      <c r="L50" s="102"/>
      <c r="M50" s="103"/>
      <c r="N50" s="103"/>
      <c r="O50" s="103"/>
      <c r="P50" s="103"/>
      <c r="Q50" s="103"/>
      <c r="R50" s="103"/>
      <c r="S50" s="103"/>
      <c r="T50" s="104"/>
      <c r="U50" s="102"/>
      <c r="V50" s="103"/>
      <c r="W50" s="103"/>
      <c r="X50" s="103"/>
      <c r="Y50" s="103"/>
      <c r="Z50" s="104"/>
    </row>
    <row r="51" spans="1:26" x14ac:dyDescent="0.2">
      <c r="A51" s="137" t="s">
        <v>299</v>
      </c>
      <c r="B51" s="138"/>
      <c r="C51" s="102"/>
      <c r="D51" s="103"/>
      <c r="E51" s="103"/>
      <c r="F51" s="103"/>
      <c r="G51" s="103"/>
      <c r="H51" s="103"/>
      <c r="I51" s="103"/>
      <c r="J51" s="103"/>
      <c r="K51" s="104"/>
      <c r="L51" s="102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4"/>
    </row>
    <row r="52" spans="1:26" x14ac:dyDescent="0.2">
      <c r="A52" s="137" t="s">
        <v>300</v>
      </c>
      <c r="B52" s="138"/>
      <c r="C52" s="102"/>
      <c r="D52" s="103"/>
      <c r="E52" s="103"/>
      <c r="F52" s="103"/>
      <c r="G52" s="103"/>
      <c r="H52" s="103"/>
      <c r="I52" s="103"/>
      <c r="J52" s="103"/>
      <c r="K52" s="104"/>
      <c r="L52" s="102"/>
      <c r="M52" s="103"/>
      <c r="N52" s="103"/>
      <c r="O52" s="103"/>
      <c r="P52" s="103"/>
      <c r="Q52" s="103"/>
      <c r="R52" s="103"/>
      <c r="S52" s="103"/>
      <c r="T52" s="104"/>
      <c r="U52" s="102"/>
      <c r="V52" s="103"/>
      <c r="W52" s="103"/>
      <c r="X52" s="103"/>
      <c r="Y52" s="103"/>
      <c r="Z52" s="104"/>
    </row>
    <row r="53" spans="1:26" x14ac:dyDescent="0.2">
      <c r="A53" s="137" t="s">
        <v>301</v>
      </c>
      <c r="B53" s="138"/>
      <c r="C53" s="102"/>
      <c r="D53" s="103"/>
      <c r="E53" s="103"/>
      <c r="F53" s="103"/>
      <c r="G53" s="103"/>
      <c r="H53" s="103"/>
      <c r="I53" s="103"/>
      <c r="J53" s="103"/>
      <c r="K53" s="104"/>
      <c r="L53" s="102"/>
      <c r="M53" s="103"/>
      <c r="N53" s="103"/>
      <c r="O53" s="103"/>
      <c r="P53" s="103"/>
      <c r="Q53" s="103"/>
      <c r="R53" s="103"/>
      <c r="S53" s="103"/>
      <c r="T53" s="104"/>
      <c r="U53" s="102"/>
      <c r="V53" s="103"/>
      <c r="W53" s="103"/>
      <c r="X53" s="103"/>
      <c r="Y53" s="103"/>
      <c r="Z53" s="104"/>
    </row>
    <row r="54" spans="1:26" x14ac:dyDescent="0.2">
      <c r="A54" s="137" t="s">
        <v>302</v>
      </c>
      <c r="B54" s="138"/>
      <c r="C54" s="102"/>
      <c r="D54" s="103"/>
      <c r="E54" s="103"/>
      <c r="F54" s="103"/>
      <c r="G54" s="103"/>
      <c r="H54" s="103"/>
      <c r="I54" s="103"/>
      <c r="J54" s="103"/>
      <c r="K54" s="104"/>
      <c r="L54" s="102"/>
      <c r="M54" s="103"/>
      <c r="N54" s="103"/>
      <c r="O54" s="103"/>
      <c r="P54" s="103"/>
      <c r="Q54" s="103"/>
      <c r="R54" s="103"/>
      <c r="S54" s="103"/>
      <c r="T54" s="104"/>
      <c r="U54" s="102"/>
      <c r="V54" s="103"/>
      <c r="W54" s="103"/>
      <c r="X54" s="103"/>
      <c r="Y54" s="103"/>
      <c r="Z54" s="104"/>
    </row>
    <row r="55" spans="1:26" x14ac:dyDescent="0.2">
      <c r="A55" s="137" t="s">
        <v>303</v>
      </c>
      <c r="B55" s="138"/>
      <c r="C55" s="102"/>
      <c r="D55" s="103"/>
      <c r="E55" s="103"/>
      <c r="F55" s="103"/>
      <c r="G55" s="103"/>
      <c r="H55" s="103"/>
      <c r="I55" s="103"/>
      <c r="J55" s="103"/>
      <c r="K55" s="104"/>
      <c r="L55" s="102"/>
      <c r="M55" s="103"/>
      <c r="N55" s="103"/>
      <c r="O55" s="103"/>
      <c r="P55" s="103"/>
      <c r="Q55" s="103"/>
      <c r="R55" s="103"/>
      <c r="S55" s="103"/>
      <c r="T55" s="104"/>
      <c r="U55" s="102"/>
      <c r="V55" s="103"/>
      <c r="W55" s="103"/>
      <c r="X55" s="103"/>
      <c r="Y55" s="103"/>
      <c r="Z55" s="104"/>
    </row>
    <row r="56" spans="1:26" x14ac:dyDescent="0.2">
      <c r="A56" s="137" t="s">
        <v>304</v>
      </c>
      <c r="B56" s="138"/>
      <c r="C56" s="102"/>
      <c r="D56" s="103"/>
      <c r="E56" s="103"/>
      <c r="F56" s="103"/>
      <c r="G56" s="103"/>
      <c r="H56" s="103"/>
      <c r="I56" s="103"/>
      <c r="J56" s="103"/>
      <c r="K56" s="104"/>
      <c r="L56" s="102"/>
      <c r="M56" s="103"/>
      <c r="N56" s="103"/>
      <c r="O56" s="103"/>
      <c r="P56" s="103"/>
      <c r="Q56" s="103"/>
      <c r="R56" s="103"/>
      <c r="S56" s="103"/>
      <c r="T56" s="104"/>
      <c r="U56" s="102"/>
      <c r="V56" s="103"/>
      <c r="W56" s="103"/>
      <c r="X56" s="103"/>
      <c r="Y56" s="103"/>
      <c r="Z56" s="104"/>
    </row>
    <row r="57" spans="1:26" x14ac:dyDescent="0.2">
      <c r="A57" s="137" t="s">
        <v>305</v>
      </c>
      <c r="B57" s="138"/>
      <c r="C57" s="102"/>
      <c r="D57" s="103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4"/>
    </row>
    <row r="58" spans="1:26" ht="16" thickBot="1" x14ac:dyDescent="0.25">
      <c r="A58" s="139" t="s">
        <v>306</v>
      </c>
      <c r="B58" s="140"/>
      <c r="C58" s="105"/>
      <c r="D58" s="106"/>
      <c r="E58" s="106"/>
      <c r="F58" s="106"/>
      <c r="G58" s="106"/>
      <c r="H58" s="106"/>
      <c r="I58" s="106"/>
      <c r="J58" s="106"/>
      <c r="K58" s="107"/>
      <c r="L58" s="105"/>
      <c r="M58" s="106"/>
      <c r="N58" s="106"/>
      <c r="O58" s="106"/>
      <c r="P58" s="106"/>
      <c r="Q58" s="106"/>
      <c r="R58" s="106"/>
      <c r="S58" s="106"/>
      <c r="T58" s="107"/>
      <c r="U58" s="105"/>
      <c r="V58" s="106"/>
      <c r="W58" s="106"/>
      <c r="X58" s="106"/>
      <c r="Y58" s="106"/>
      <c r="Z58" s="107"/>
    </row>
    <row r="59" spans="1:26" x14ac:dyDescent="0.2">
      <c r="A59" s="141" t="s">
        <v>307</v>
      </c>
      <c r="B59" s="142"/>
      <c r="C59" s="109"/>
      <c r="D59" s="110"/>
      <c r="E59" s="110"/>
      <c r="F59" s="110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0"/>
      <c r="R59" s="110"/>
      <c r="S59" s="110"/>
      <c r="T59" s="111"/>
      <c r="U59" s="109"/>
      <c r="V59" s="110"/>
      <c r="W59" s="110"/>
      <c r="X59" s="110"/>
      <c r="Y59" s="110"/>
      <c r="Z59" s="111"/>
    </row>
    <row r="60" spans="1:26" x14ac:dyDescent="0.2">
      <c r="A60" s="137" t="s">
        <v>308</v>
      </c>
      <c r="B60" s="138"/>
      <c r="C60" s="102"/>
      <c r="D60" s="103"/>
      <c r="E60" s="103"/>
      <c r="F60" s="103"/>
      <c r="G60" s="103"/>
      <c r="H60" s="103"/>
      <c r="I60" s="103"/>
      <c r="J60" s="103"/>
      <c r="K60" s="104"/>
      <c r="L60" s="102"/>
      <c r="M60" s="103"/>
      <c r="N60" s="103"/>
      <c r="O60" s="103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</row>
    <row r="61" spans="1:26" x14ac:dyDescent="0.2">
      <c r="A61" s="137" t="s">
        <v>309</v>
      </c>
      <c r="B61" s="138"/>
      <c r="C61" s="102"/>
      <c r="D61" s="103"/>
      <c r="E61" s="103"/>
      <c r="F61" s="103"/>
      <c r="G61" s="103"/>
      <c r="H61" s="103"/>
      <c r="I61" s="103"/>
      <c r="J61" s="103"/>
      <c r="K61" s="104"/>
      <c r="L61" s="102"/>
      <c r="M61" s="103"/>
      <c r="N61" s="103"/>
      <c r="O61" s="103"/>
      <c r="P61" s="103"/>
      <c r="Q61" s="103"/>
      <c r="R61" s="103"/>
      <c r="S61" s="103"/>
      <c r="T61" s="104"/>
      <c r="U61" s="102"/>
      <c r="V61" s="103"/>
      <c r="W61" s="103"/>
      <c r="X61" s="103"/>
      <c r="Y61" s="103"/>
      <c r="Z61" s="104"/>
    </row>
    <row r="62" spans="1:26" x14ac:dyDescent="0.2">
      <c r="A62" s="137" t="s">
        <v>310</v>
      </c>
      <c r="B62" s="138"/>
      <c r="C62" s="102"/>
      <c r="D62" s="103"/>
      <c r="E62" s="103"/>
      <c r="F62" s="103"/>
      <c r="G62" s="103"/>
      <c r="H62" s="103"/>
      <c r="I62" s="103"/>
      <c r="J62" s="103"/>
      <c r="K62" s="104"/>
      <c r="L62" s="102"/>
      <c r="M62" s="103"/>
      <c r="N62" s="103"/>
      <c r="O62" s="103"/>
      <c r="P62" s="103"/>
      <c r="Q62" s="103"/>
      <c r="R62" s="103"/>
      <c r="S62" s="103"/>
      <c r="T62" s="104"/>
      <c r="U62" s="102"/>
      <c r="V62" s="103"/>
      <c r="W62" s="103"/>
      <c r="X62" s="103"/>
      <c r="Y62" s="103"/>
      <c r="Z62" s="104"/>
    </row>
    <row r="63" spans="1:26" x14ac:dyDescent="0.2">
      <c r="A63" s="137" t="s">
        <v>311</v>
      </c>
      <c r="B63" s="138"/>
      <c r="C63" s="102"/>
      <c r="D63" s="103"/>
      <c r="E63" s="103"/>
      <c r="F63" s="103"/>
      <c r="G63" s="103"/>
      <c r="H63" s="103"/>
      <c r="I63" s="103"/>
      <c r="J63" s="103"/>
      <c r="K63" s="104"/>
      <c r="L63" s="102"/>
      <c r="M63" s="103"/>
      <c r="N63" s="103"/>
      <c r="O63" s="103"/>
      <c r="P63" s="103"/>
      <c r="Q63" s="103"/>
      <c r="R63" s="103"/>
      <c r="S63" s="103"/>
      <c r="T63" s="104"/>
      <c r="U63" s="102"/>
      <c r="V63" s="103"/>
      <c r="W63" s="103"/>
      <c r="X63" s="103"/>
      <c r="Y63" s="103"/>
      <c r="Z63" s="104"/>
    </row>
    <row r="64" spans="1:26" x14ac:dyDescent="0.2">
      <c r="A64" s="137" t="s">
        <v>312</v>
      </c>
      <c r="B64" s="138"/>
      <c r="C64" s="102"/>
      <c r="D64" s="103"/>
      <c r="E64" s="103"/>
      <c r="F64" s="103"/>
      <c r="G64" s="103"/>
      <c r="H64" s="103"/>
      <c r="I64" s="103"/>
      <c r="J64" s="103"/>
      <c r="K64" s="104"/>
      <c r="L64" s="102"/>
      <c r="M64" s="103"/>
      <c r="N64" s="103"/>
      <c r="O64" s="103"/>
      <c r="P64" s="103"/>
      <c r="Q64" s="103"/>
      <c r="R64" s="103"/>
      <c r="S64" s="103"/>
      <c r="T64" s="104"/>
      <c r="U64" s="102"/>
      <c r="V64" s="103"/>
      <c r="W64" s="103"/>
      <c r="X64" s="103"/>
      <c r="Y64" s="103"/>
      <c r="Z64" s="104"/>
    </row>
    <row r="65" spans="1:26" x14ac:dyDescent="0.2">
      <c r="A65" s="137" t="s">
        <v>313</v>
      </c>
      <c r="B65" s="138"/>
      <c r="C65" s="102"/>
      <c r="D65" s="103"/>
      <c r="E65" s="103"/>
      <c r="F65" s="103"/>
      <c r="G65" s="103"/>
      <c r="H65" s="103"/>
      <c r="I65" s="103"/>
      <c r="J65" s="103"/>
      <c r="K65" s="104"/>
      <c r="L65" s="102"/>
      <c r="M65" s="103"/>
      <c r="N65" s="103"/>
      <c r="O65" s="103"/>
      <c r="P65" s="103"/>
      <c r="Q65" s="103"/>
      <c r="R65" s="103"/>
      <c r="S65" s="103"/>
      <c r="T65" s="104"/>
      <c r="U65" s="102"/>
      <c r="V65" s="103"/>
      <c r="W65" s="103"/>
      <c r="X65" s="103"/>
      <c r="Y65" s="103"/>
      <c r="Z65" s="104"/>
    </row>
    <row r="66" spans="1:26" x14ac:dyDescent="0.2">
      <c r="A66" s="137" t="s">
        <v>314</v>
      </c>
      <c r="B66" s="138"/>
      <c r="C66" s="102"/>
      <c r="D66" s="103"/>
      <c r="E66" s="103"/>
      <c r="F66" s="103"/>
      <c r="G66" s="103"/>
      <c r="H66" s="103"/>
      <c r="I66" s="103"/>
      <c r="J66" s="103"/>
      <c r="K66" s="104"/>
      <c r="L66" s="102"/>
      <c r="M66" s="103"/>
      <c r="N66" s="103"/>
      <c r="O66" s="103"/>
      <c r="P66" s="103"/>
      <c r="Q66" s="103"/>
      <c r="R66" s="103"/>
      <c r="S66" s="103"/>
      <c r="T66" s="104"/>
      <c r="U66" s="102"/>
      <c r="V66" s="103"/>
      <c r="W66" s="103"/>
      <c r="X66" s="103"/>
      <c r="Y66" s="103"/>
      <c r="Z66" s="104"/>
    </row>
    <row r="67" spans="1:26" x14ac:dyDescent="0.2">
      <c r="A67" s="137" t="s">
        <v>315</v>
      </c>
      <c r="B67" s="138"/>
      <c r="C67" s="102"/>
      <c r="D67" s="103"/>
      <c r="E67" s="103"/>
      <c r="F67" s="103"/>
      <c r="G67" s="103"/>
      <c r="H67" s="103"/>
      <c r="I67" s="103"/>
      <c r="J67" s="103"/>
      <c r="K67" s="104"/>
      <c r="L67" s="102"/>
      <c r="M67" s="103"/>
      <c r="N67" s="103"/>
      <c r="O67" s="103"/>
      <c r="P67" s="103"/>
      <c r="Q67" s="103"/>
      <c r="R67" s="103"/>
      <c r="S67" s="103"/>
      <c r="T67" s="104"/>
      <c r="U67" s="102"/>
      <c r="V67" s="103"/>
      <c r="W67" s="103"/>
      <c r="X67" s="103"/>
      <c r="Y67" s="103"/>
      <c r="Z67" s="104"/>
    </row>
    <row r="68" spans="1:26" x14ac:dyDescent="0.2">
      <c r="A68" s="137" t="s">
        <v>316</v>
      </c>
      <c r="B68" s="138"/>
      <c r="C68" s="102"/>
      <c r="D68" s="103"/>
      <c r="E68" s="103"/>
      <c r="F68" s="103"/>
      <c r="G68" s="103"/>
      <c r="H68" s="103"/>
      <c r="I68" s="103"/>
      <c r="J68" s="103"/>
      <c r="K68" s="104"/>
      <c r="L68" s="102"/>
      <c r="M68" s="103"/>
      <c r="N68" s="103"/>
      <c r="O68" s="103"/>
      <c r="P68" s="103"/>
      <c r="Q68" s="103"/>
      <c r="R68" s="103"/>
      <c r="S68" s="103"/>
      <c r="T68" s="104"/>
      <c r="U68" s="102"/>
      <c r="V68" s="103"/>
      <c r="W68" s="103"/>
      <c r="X68" s="103"/>
      <c r="Y68" s="103"/>
      <c r="Z68" s="104"/>
    </row>
    <row r="69" spans="1:26" ht="16" thickBot="1" x14ac:dyDescent="0.25">
      <c r="A69" s="139" t="s">
        <v>317</v>
      </c>
      <c r="B69" s="140"/>
      <c r="C69" s="105"/>
      <c r="D69" s="106"/>
      <c r="E69" s="106"/>
      <c r="F69" s="106"/>
      <c r="G69" s="106"/>
      <c r="H69" s="106"/>
      <c r="I69" s="106"/>
      <c r="J69" s="106"/>
      <c r="K69" s="107"/>
      <c r="L69" s="105"/>
      <c r="M69" s="106"/>
      <c r="N69" s="106"/>
      <c r="O69" s="106"/>
      <c r="P69" s="106"/>
      <c r="Q69" s="106"/>
      <c r="R69" s="106"/>
      <c r="S69" s="106"/>
      <c r="T69" s="107"/>
      <c r="U69" s="105"/>
      <c r="V69" s="106"/>
      <c r="W69" s="106"/>
      <c r="X69" s="106"/>
      <c r="Y69" s="106"/>
      <c r="Z69" s="107"/>
    </row>
    <row r="70" spans="1:26" x14ac:dyDescent="0.2">
      <c r="A70" s="141" t="s">
        <v>318</v>
      </c>
      <c r="B70" s="142"/>
      <c r="C70" s="109"/>
      <c r="D70" s="110"/>
      <c r="E70" s="110"/>
      <c r="F70" s="110"/>
      <c r="G70" s="110"/>
      <c r="H70" s="110"/>
      <c r="I70" s="110"/>
      <c r="J70" s="110"/>
      <c r="K70" s="111"/>
      <c r="L70" s="109"/>
      <c r="M70" s="110"/>
      <c r="N70" s="110"/>
      <c r="O70" s="110"/>
      <c r="P70" s="110"/>
      <c r="Q70" s="110"/>
      <c r="R70" s="110"/>
      <c r="S70" s="110"/>
      <c r="T70" s="111"/>
      <c r="U70" s="109"/>
      <c r="V70" s="110"/>
      <c r="W70" s="110"/>
      <c r="X70" s="110"/>
      <c r="Y70" s="110"/>
      <c r="Z70" s="111"/>
    </row>
    <row r="71" spans="1:26" x14ac:dyDescent="0.2">
      <c r="A71" s="137" t="s">
        <v>319</v>
      </c>
      <c r="B71" s="138"/>
      <c r="C71" s="102"/>
      <c r="D71" s="103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4"/>
    </row>
    <row r="72" spans="1:26" x14ac:dyDescent="0.2">
      <c r="A72" s="137" t="s">
        <v>320</v>
      </c>
      <c r="B72" s="138"/>
      <c r="C72" s="102"/>
      <c r="D72" s="103"/>
      <c r="E72" s="103"/>
      <c r="F72" s="103"/>
      <c r="G72" s="103"/>
      <c r="H72" s="103"/>
      <c r="I72" s="103"/>
      <c r="J72" s="103"/>
      <c r="K72" s="104"/>
      <c r="L72" s="102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4"/>
    </row>
    <row r="73" spans="1:26" x14ac:dyDescent="0.2">
      <c r="A73" s="137" t="s">
        <v>321</v>
      </c>
      <c r="B73" s="138"/>
      <c r="C73" s="102"/>
      <c r="D73" s="103"/>
      <c r="E73" s="103"/>
      <c r="F73" s="103"/>
      <c r="G73" s="103"/>
      <c r="H73" s="103"/>
      <c r="I73" s="103"/>
      <c r="J73" s="103"/>
      <c r="K73" s="104"/>
      <c r="L73" s="102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4"/>
    </row>
    <row r="74" spans="1:26" x14ac:dyDescent="0.2">
      <c r="A74" s="137" t="s">
        <v>322</v>
      </c>
      <c r="B74" s="138"/>
      <c r="C74" s="102"/>
      <c r="D74" s="103"/>
      <c r="E74" s="103"/>
      <c r="F74" s="103"/>
      <c r="G74" s="103"/>
      <c r="H74" s="103"/>
      <c r="I74" s="103"/>
      <c r="J74" s="103"/>
      <c r="K74" s="104"/>
      <c r="L74" s="102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4"/>
    </row>
    <row r="75" spans="1:26" ht="15" customHeight="1" x14ac:dyDescent="0.2">
      <c r="A75" s="137" t="s">
        <v>323</v>
      </c>
      <c r="B75" s="138"/>
      <c r="C75" s="102"/>
      <c r="D75" s="103"/>
      <c r="E75" s="103"/>
      <c r="F75" s="103"/>
      <c r="G75" s="103"/>
      <c r="H75" s="103"/>
      <c r="I75" s="103"/>
      <c r="J75" s="103"/>
      <c r="K75" s="104"/>
      <c r="L75" s="102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4"/>
    </row>
    <row r="76" spans="1:26" ht="15" customHeight="1" x14ac:dyDescent="0.2">
      <c r="A76" s="137" t="s">
        <v>324</v>
      </c>
      <c r="B76" s="138"/>
      <c r="C76" s="102"/>
      <c r="D76" s="103"/>
      <c r="E76" s="103"/>
      <c r="F76" s="103"/>
      <c r="G76" s="103"/>
      <c r="H76" s="103"/>
      <c r="I76" s="103"/>
      <c r="J76" s="103"/>
      <c r="K76" s="104"/>
      <c r="L76" s="102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4"/>
    </row>
    <row r="77" spans="1:26" ht="15" customHeight="1" x14ac:dyDescent="0.2">
      <c r="A77" s="137" t="s">
        <v>325</v>
      </c>
      <c r="B77" s="138"/>
      <c r="C77" s="102"/>
      <c r="D77" s="103"/>
      <c r="E77" s="103"/>
      <c r="F77" s="103"/>
      <c r="G77" s="103"/>
      <c r="H77" s="103"/>
      <c r="I77" s="103"/>
      <c r="J77" s="103"/>
      <c r="K77" s="104"/>
      <c r="L77" s="102"/>
      <c r="M77" s="103"/>
      <c r="N77" s="103"/>
      <c r="O77" s="103"/>
      <c r="P77" s="103"/>
      <c r="Q77" s="103"/>
      <c r="R77" s="103"/>
      <c r="S77" s="103"/>
      <c r="T77" s="104"/>
      <c r="U77" s="102"/>
      <c r="V77" s="103"/>
      <c r="W77" s="103"/>
      <c r="X77" s="103"/>
      <c r="Y77" s="103"/>
      <c r="Z77" s="104"/>
    </row>
    <row r="78" spans="1:26" x14ac:dyDescent="0.2">
      <c r="A78" s="137" t="s">
        <v>326</v>
      </c>
      <c r="B78" s="138"/>
      <c r="C78" s="102"/>
      <c r="D78" s="103"/>
      <c r="E78" s="103"/>
      <c r="F78" s="103"/>
      <c r="G78" s="103"/>
      <c r="H78" s="103"/>
      <c r="I78" s="103"/>
      <c r="J78" s="103"/>
      <c r="K78" s="104"/>
      <c r="L78" s="102"/>
      <c r="M78" s="103"/>
      <c r="N78" s="103"/>
      <c r="O78" s="103"/>
      <c r="P78" s="103"/>
      <c r="Q78" s="103"/>
      <c r="R78" s="103"/>
      <c r="S78" s="103"/>
      <c r="T78" s="104"/>
      <c r="U78" s="102"/>
      <c r="V78" s="103"/>
      <c r="W78" s="103"/>
      <c r="X78" s="103"/>
      <c r="Y78" s="103"/>
      <c r="Z78" s="104"/>
    </row>
    <row r="79" spans="1:26" ht="15" customHeight="1" x14ac:dyDescent="0.2">
      <c r="A79" s="137" t="s">
        <v>327</v>
      </c>
      <c r="B79" s="138"/>
      <c r="C79" s="102"/>
      <c r="D79" s="103"/>
      <c r="E79" s="103"/>
      <c r="F79" s="103"/>
      <c r="G79" s="103"/>
      <c r="H79" s="103"/>
      <c r="I79" s="103"/>
      <c r="J79" s="103"/>
      <c r="K79" s="104"/>
      <c r="L79" s="102"/>
      <c r="M79" s="103"/>
      <c r="N79" s="103"/>
      <c r="O79" s="103"/>
      <c r="P79" s="103"/>
      <c r="Q79" s="103"/>
      <c r="R79" s="103"/>
      <c r="S79" s="103"/>
      <c r="T79" s="104"/>
      <c r="U79" s="102"/>
      <c r="V79" s="103"/>
      <c r="W79" s="103"/>
      <c r="X79" s="103"/>
      <c r="Y79" s="103"/>
      <c r="Z79" s="104"/>
    </row>
    <row r="80" spans="1:26" ht="15" customHeight="1" thickBot="1" x14ac:dyDescent="0.25">
      <c r="A80" s="139" t="s">
        <v>328</v>
      </c>
      <c r="B80" s="140"/>
      <c r="C80" s="105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6"/>
      <c r="T80" s="107"/>
      <c r="U80" s="105"/>
      <c r="V80" s="106"/>
      <c r="W80" s="106"/>
      <c r="X80" s="106"/>
      <c r="Y80" s="106"/>
      <c r="Z80" s="107"/>
    </row>
    <row r="81" spans="1:26" x14ac:dyDescent="0.2">
      <c r="A81" s="141" t="s">
        <v>329</v>
      </c>
      <c r="B81" s="142"/>
      <c r="C81" s="109"/>
      <c r="D81" s="110"/>
      <c r="E81" s="110"/>
      <c r="F81" s="110"/>
      <c r="G81" s="110"/>
      <c r="H81" s="110"/>
      <c r="I81" s="110"/>
      <c r="J81" s="110"/>
      <c r="K81" s="111"/>
      <c r="L81" s="109"/>
      <c r="M81" s="110"/>
      <c r="N81" s="110"/>
      <c r="O81" s="110"/>
      <c r="P81" s="110"/>
      <c r="Q81" s="110"/>
      <c r="R81" s="110"/>
      <c r="S81" s="110"/>
      <c r="T81" s="111"/>
      <c r="U81" s="109"/>
      <c r="V81" s="110"/>
      <c r="W81" s="110"/>
      <c r="X81" s="110"/>
      <c r="Y81" s="110"/>
      <c r="Z81" s="111"/>
    </row>
    <row r="82" spans="1:26" x14ac:dyDescent="0.2">
      <c r="A82" s="137" t="s">
        <v>330</v>
      </c>
      <c r="B82" s="138"/>
      <c r="C82" s="102"/>
      <c r="D82" s="103"/>
      <c r="E82" s="103"/>
      <c r="F82" s="103"/>
      <c r="G82" s="103"/>
      <c r="H82" s="103"/>
      <c r="I82" s="103"/>
      <c r="J82" s="103"/>
      <c r="K82" s="104"/>
      <c r="L82" s="102"/>
      <c r="M82" s="103"/>
      <c r="N82" s="103"/>
      <c r="O82" s="103"/>
      <c r="P82" s="103"/>
      <c r="Q82" s="103"/>
      <c r="R82" s="103"/>
      <c r="S82" s="103"/>
      <c r="T82" s="104"/>
      <c r="U82" s="102"/>
      <c r="V82" s="103"/>
      <c r="W82" s="103"/>
      <c r="X82" s="103"/>
      <c r="Y82" s="103"/>
      <c r="Z82" s="104"/>
    </row>
    <row r="83" spans="1:26" x14ac:dyDescent="0.2">
      <c r="A83" s="137" t="s">
        <v>331</v>
      </c>
      <c r="B83" s="138"/>
      <c r="C83" s="102"/>
      <c r="D83" s="103"/>
      <c r="E83" s="103"/>
      <c r="F83" s="103"/>
      <c r="G83" s="103"/>
      <c r="H83" s="103"/>
      <c r="I83" s="103"/>
      <c r="J83" s="103"/>
      <c r="K83" s="104"/>
      <c r="L83" s="102"/>
      <c r="M83" s="103"/>
      <c r="N83" s="103"/>
      <c r="O83" s="103"/>
      <c r="P83" s="103"/>
      <c r="Q83" s="103"/>
      <c r="R83" s="103"/>
      <c r="S83" s="103"/>
      <c r="T83" s="104"/>
      <c r="U83" s="102"/>
      <c r="V83" s="103"/>
      <c r="W83" s="103"/>
      <c r="X83" s="103"/>
      <c r="Y83" s="103"/>
      <c r="Z83" s="104"/>
    </row>
    <row r="84" spans="1:26" x14ac:dyDescent="0.2">
      <c r="A84" s="137" t="s">
        <v>332</v>
      </c>
      <c r="B84" s="138"/>
      <c r="C84" s="102"/>
      <c r="D84" s="103"/>
      <c r="E84" s="103"/>
      <c r="F84" s="103"/>
      <c r="G84" s="103"/>
      <c r="H84" s="103"/>
      <c r="I84" s="103"/>
      <c r="J84" s="103"/>
      <c r="K84" s="104"/>
      <c r="L84" s="102"/>
      <c r="M84" s="103"/>
      <c r="N84" s="103"/>
      <c r="O84" s="103"/>
      <c r="P84" s="103"/>
      <c r="Q84" s="103"/>
      <c r="R84" s="103"/>
      <c r="S84" s="103"/>
      <c r="T84" s="104"/>
      <c r="U84" s="102"/>
      <c r="V84" s="103"/>
      <c r="W84" s="103"/>
      <c r="X84" s="103"/>
      <c r="Y84" s="103"/>
      <c r="Z84" s="104"/>
    </row>
    <row r="85" spans="1:26" x14ac:dyDescent="0.2">
      <c r="A85" s="137" t="s">
        <v>333</v>
      </c>
      <c r="B85" s="138"/>
      <c r="C85" s="102"/>
      <c r="D85" s="103"/>
      <c r="E85" s="103"/>
      <c r="F85" s="103"/>
      <c r="G85" s="103"/>
      <c r="H85" s="103"/>
      <c r="I85" s="103"/>
      <c r="J85" s="103"/>
      <c r="K85" s="104"/>
      <c r="L85" s="102"/>
      <c r="M85" s="103"/>
      <c r="N85" s="103"/>
      <c r="O85" s="103"/>
      <c r="P85" s="103"/>
      <c r="Q85" s="103"/>
      <c r="R85" s="103"/>
      <c r="S85" s="103"/>
      <c r="T85" s="104"/>
      <c r="U85" s="102"/>
      <c r="V85" s="103"/>
      <c r="W85" s="103"/>
      <c r="X85" s="103"/>
      <c r="Y85" s="103"/>
      <c r="Z85" s="104"/>
    </row>
    <row r="86" spans="1:26" ht="15" customHeight="1" x14ac:dyDescent="0.2">
      <c r="A86" s="137" t="s">
        <v>334</v>
      </c>
      <c r="B86" s="138"/>
      <c r="C86" s="102"/>
      <c r="D86" s="103"/>
      <c r="E86" s="103"/>
      <c r="F86" s="103"/>
      <c r="G86" s="103"/>
      <c r="H86" s="103"/>
      <c r="I86" s="103"/>
      <c r="J86" s="103"/>
      <c r="K86" s="104"/>
      <c r="L86" s="102"/>
      <c r="M86" s="103"/>
      <c r="N86" s="103"/>
      <c r="O86" s="103"/>
      <c r="P86" s="103"/>
      <c r="Q86" s="103"/>
      <c r="R86" s="103"/>
      <c r="S86" s="103"/>
      <c r="T86" s="104"/>
      <c r="U86" s="102"/>
      <c r="V86" s="103"/>
      <c r="W86" s="103"/>
      <c r="X86" s="103"/>
      <c r="Y86" s="103"/>
      <c r="Z86" s="104"/>
    </row>
    <row r="87" spans="1:26" x14ac:dyDescent="0.2">
      <c r="A87" s="137" t="s">
        <v>335</v>
      </c>
      <c r="B87" s="138"/>
      <c r="C87" s="102"/>
      <c r="D87" s="103"/>
      <c r="E87" s="103"/>
      <c r="F87" s="103"/>
      <c r="G87" s="103"/>
      <c r="H87" s="103"/>
      <c r="I87" s="103"/>
      <c r="J87" s="103"/>
      <c r="K87" s="104"/>
      <c r="L87" s="102"/>
      <c r="M87" s="103"/>
      <c r="N87" s="103"/>
      <c r="O87" s="103"/>
      <c r="P87" s="103"/>
      <c r="Q87" s="103"/>
      <c r="R87" s="103"/>
      <c r="S87" s="103"/>
      <c r="T87" s="104"/>
      <c r="U87" s="102"/>
      <c r="V87" s="103"/>
      <c r="W87" s="103"/>
      <c r="X87" s="103"/>
      <c r="Y87" s="103"/>
      <c r="Z87" s="104"/>
    </row>
    <row r="88" spans="1:26" ht="15" customHeight="1" x14ac:dyDescent="0.2">
      <c r="A88" s="137" t="s">
        <v>336</v>
      </c>
      <c r="B88" s="138"/>
      <c r="C88" s="102"/>
      <c r="D88" s="103"/>
      <c r="E88" s="103"/>
      <c r="F88" s="103"/>
      <c r="G88" s="103"/>
      <c r="H88" s="103"/>
      <c r="I88" s="103"/>
      <c r="J88" s="103"/>
      <c r="K88" s="104"/>
      <c r="L88" s="102"/>
      <c r="M88" s="103"/>
      <c r="N88" s="103"/>
      <c r="O88" s="103"/>
      <c r="P88" s="103"/>
      <c r="Q88" s="103"/>
      <c r="R88" s="103"/>
      <c r="S88" s="103"/>
      <c r="T88" s="104"/>
      <c r="U88" s="102"/>
      <c r="V88" s="103"/>
      <c r="W88" s="103"/>
      <c r="X88" s="103"/>
      <c r="Y88" s="103"/>
      <c r="Z88" s="104"/>
    </row>
    <row r="89" spans="1:26" ht="15" customHeight="1" x14ac:dyDescent="0.2">
      <c r="A89" s="137" t="s">
        <v>337</v>
      </c>
      <c r="B89" s="138"/>
      <c r="C89" s="102"/>
      <c r="D89" s="103"/>
      <c r="E89" s="103"/>
      <c r="F89" s="103"/>
      <c r="G89" s="103"/>
      <c r="H89" s="103"/>
      <c r="I89" s="103"/>
      <c r="J89" s="103"/>
      <c r="K89" s="104"/>
      <c r="L89" s="102"/>
      <c r="M89" s="103"/>
      <c r="N89" s="103"/>
      <c r="O89" s="103"/>
      <c r="P89" s="103"/>
      <c r="Q89" s="103"/>
      <c r="R89" s="103"/>
      <c r="S89" s="103"/>
      <c r="T89" s="104"/>
      <c r="U89" s="102"/>
      <c r="V89" s="103"/>
      <c r="W89" s="103"/>
      <c r="X89" s="103"/>
      <c r="Y89" s="103"/>
      <c r="Z89" s="104"/>
    </row>
    <row r="90" spans="1:26" ht="15" customHeight="1" x14ac:dyDescent="0.2">
      <c r="A90" s="137" t="s">
        <v>338</v>
      </c>
      <c r="B90" s="138"/>
      <c r="C90" s="102"/>
      <c r="D90" s="103"/>
      <c r="E90" s="103"/>
      <c r="F90" s="103"/>
      <c r="G90" s="103"/>
      <c r="H90" s="103"/>
      <c r="I90" s="103"/>
      <c r="J90" s="103"/>
      <c r="K90" s="104"/>
      <c r="L90" s="102"/>
      <c r="M90" s="103"/>
      <c r="N90" s="103"/>
      <c r="O90" s="103"/>
      <c r="P90" s="103"/>
      <c r="Q90" s="103"/>
      <c r="R90" s="103"/>
      <c r="S90" s="103"/>
      <c r="T90" s="104"/>
      <c r="U90" s="102"/>
      <c r="V90" s="103"/>
      <c r="W90" s="103"/>
      <c r="X90" s="103"/>
      <c r="Y90" s="103"/>
      <c r="Z90" s="104"/>
    </row>
    <row r="91" spans="1:26" ht="16" thickBot="1" x14ac:dyDescent="0.25">
      <c r="A91" s="139" t="s">
        <v>339</v>
      </c>
      <c r="B91" s="140"/>
      <c r="C91" s="105"/>
      <c r="D91" s="106"/>
      <c r="E91" s="106"/>
      <c r="F91" s="106"/>
      <c r="G91" s="106"/>
      <c r="H91" s="106"/>
      <c r="I91" s="106"/>
      <c r="J91" s="106"/>
      <c r="K91" s="107"/>
      <c r="L91" s="105"/>
      <c r="M91" s="106"/>
      <c r="N91" s="106"/>
      <c r="O91" s="106"/>
      <c r="P91" s="106"/>
      <c r="Q91" s="106"/>
      <c r="R91" s="106"/>
      <c r="S91" s="106"/>
      <c r="T91" s="107"/>
      <c r="U91" s="105"/>
      <c r="V91" s="106"/>
      <c r="W91" s="106"/>
      <c r="X91" s="106"/>
      <c r="Y91" s="106"/>
      <c r="Z91" s="107"/>
    </row>
    <row r="92" spans="1:26" x14ac:dyDescent="0.2">
      <c r="A92" s="141" t="s">
        <v>340</v>
      </c>
      <c r="B92" s="142"/>
      <c r="C92" s="109"/>
      <c r="D92" s="110"/>
      <c r="E92" s="110"/>
      <c r="F92" s="110"/>
      <c r="G92" s="110"/>
      <c r="H92" s="110"/>
      <c r="I92" s="110"/>
      <c r="J92" s="110"/>
      <c r="K92" s="111"/>
      <c r="L92" s="109"/>
      <c r="M92" s="110"/>
      <c r="N92" s="110"/>
      <c r="O92" s="110"/>
      <c r="P92" s="110"/>
      <c r="Q92" s="110"/>
      <c r="R92" s="110"/>
      <c r="S92" s="110"/>
      <c r="T92" s="111"/>
      <c r="U92" s="109"/>
      <c r="V92" s="110"/>
      <c r="W92" s="110"/>
      <c r="X92" s="110"/>
      <c r="Y92" s="110"/>
      <c r="Z92" s="111"/>
    </row>
    <row r="93" spans="1:26" ht="15" customHeight="1" x14ac:dyDescent="0.2">
      <c r="A93" s="137" t="s">
        <v>341</v>
      </c>
      <c r="B93" s="138"/>
      <c r="C93" s="102"/>
      <c r="D93" s="103"/>
      <c r="E93" s="103"/>
      <c r="F93" s="103"/>
      <c r="G93" s="103"/>
      <c r="H93" s="103"/>
      <c r="I93" s="103"/>
      <c r="J93" s="103"/>
      <c r="K93" s="104"/>
      <c r="L93" s="102"/>
      <c r="M93" s="103"/>
      <c r="N93" s="103"/>
      <c r="O93" s="103"/>
      <c r="P93" s="103"/>
      <c r="Q93" s="103"/>
      <c r="R93" s="103"/>
      <c r="S93" s="103"/>
      <c r="T93" s="104"/>
      <c r="U93" s="102"/>
      <c r="V93" s="103"/>
      <c r="W93" s="103"/>
      <c r="X93" s="103"/>
      <c r="Y93" s="103"/>
      <c r="Z93" s="104"/>
    </row>
    <row r="94" spans="1:26" ht="15" customHeight="1" x14ac:dyDescent="0.2">
      <c r="A94" s="137" t="s">
        <v>342</v>
      </c>
      <c r="B94" s="138"/>
      <c r="C94" s="102"/>
      <c r="D94" s="103"/>
      <c r="E94" s="103"/>
      <c r="F94" s="103"/>
      <c r="G94" s="103"/>
      <c r="H94" s="103"/>
      <c r="I94" s="103"/>
      <c r="J94" s="103"/>
      <c r="K94" s="104"/>
      <c r="L94" s="102"/>
      <c r="M94" s="103"/>
      <c r="N94" s="103"/>
      <c r="O94" s="103"/>
      <c r="P94" s="103"/>
      <c r="Q94" s="103"/>
      <c r="R94" s="103"/>
      <c r="S94" s="103"/>
      <c r="T94" s="104"/>
      <c r="U94" s="102"/>
      <c r="V94" s="103"/>
      <c r="W94" s="103"/>
      <c r="X94" s="103"/>
      <c r="Y94" s="103"/>
      <c r="Z94" s="104"/>
    </row>
    <row r="95" spans="1:26" x14ac:dyDescent="0.2">
      <c r="A95" s="137" t="s">
        <v>343</v>
      </c>
      <c r="B95" s="138"/>
      <c r="C95" s="102"/>
      <c r="D95" s="103"/>
      <c r="E95" s="103"/>
      <c r="F95" s="103"/>
      <c r="G95" s="103"/>
      <c r="H95" s="103"/>
      <c r="I95" s="103"/>
      <c r="J95" s="103"/>
      <c r="K95" s="104"/>
      <c r="L95" s="102"/>
      <c r="M95" s="103"/>
      <c r="N95" s="103"/>
      <c r="O95" s="103"/>
      <c r="P95" s="103"/>
      <c r="Q95" s="103"/>
      <c r="R95" s="103"/>
      <c r="S95" s="103"/>
      <c r="T95" s="104"/>
      <c r="U95" s="102"/>
      <c r="V95" s="103"/>
      <c r="W95" s="103"/>
      <c r="X95" s="103"/>
      <c r="Y95" s="103"/>
      <c r="Z95" s="104"/>
    </row>
    <row r="96" spans="1:26" x14ac:dyDescent="0.2">
      <c r="A96" s="137" t="s">
        <v>344</v>
      </c>
      <c r="B96" s="138"/>
      <c r="C96" s="102"/>
      <c r="D96" s="103"/>
      <c r="E96" s="103"/>
      <c r="F96" s="103"/>
      <c r="G96" s="103"/>
      <c r="H96" s="103"/>
      <c r="I96" s="103"/>
      <c r="J96" s="103"/>
      <c r="K96" s="104"/>
      <c r="L96" s="102"/>
      <c r="M96" s="103"/>
      <c r="N96" s="103"/>
      <c r="O96" s="103"/>
      <c r="P96" s="103"/>
      <c r="Q96" s="103"/>
      <c r="R96" s="103"/>
      <c r="S96" s="103"/>
      <c r="T96" s="104"/>
      <c r="U96" s="102"/>
      <c r="V96" s="103"/>
      <c r="W96" s="103"/>
      <c r="X96" s="103"/>
      <c r="Y96" s="103"/>
      <c r="Z96" s="104"/>
    </row>
    <row r="97" spans="1:26" ht="15" customHeight="1" x14ac:dyDescent="0.2">
      <c r="A97" s="137" t="s">
        <v>345</v>
      </c>
      <c r="B97" s="138"/>
      <c r="C97" s="102"/>
      <c r="D97" s="103"/>
      <c r="E97" s="103"/>
      <c r="F97" s="103"/>
      <c r="G97" s="103"/>
      <c r="H97" s="103"/>
      <c r="I97" s="103"/>
      <c r="J97" s="103"/>
      <c r="K97" s="104"/>
      <c r="L97" s="102"/>
      <c r="M97" s="103"/>
      <c r="N97" s="103"/>
      <c r="O97" s="103"/>
      <c r="P97" s="103"/>
      <c r="Q97" s="103"/>
      <c r="R97" s="103"/>
      <c r="S97" s="103"/>
      <c r="T97" s="104"/>
      <c r="U97" s="102"/>
      <c r="V97" s="103"/>
      <c r="W97" s="103"/>
      <c r="X97" s="103"/>
      <c r="Y97" s="103"/>
      <c r="Z97" s="104"/>
    </row>
    <row r="98" spans="1:26" x14ac:dyDescent="0.2">
      <c r="A98" s="137" t="s">
        <v>346</v>
      </c>
      <c r="B98" s="138"/>
      <c r="C98" s="102"/>
      <c r="D98" s="103"/>
      <c r="E98" s="103"/>
      <c r="F98" s="103"/>
      <c r="G98" s="103"/>
      <c r="H98" s="103"/>
      <c r="I98" s="103"/>
      <c r="J98" s="103"/>
      <c r="K98" s="104"/>
      <c r="L98" s="102"/>
      <c r="M98" s="103"/>
      <c r="N98" s="103"/>
      <c r="O98" s="103"/>
      <c r="P98" s="103"/>
      <c r="Q98" s="103"/>
      <c r="R98" s="103"/>
      <c r="S98" s="103"/>
      <c r="T98" s="104"/>
      <c r="U98" s="102"/>
      <c r="V98" s="103"/>
      <c r="W98" s="103"/>
      <c r="X98" s="103"/>
      <c r="Y98" s="103"/>
      <c r="Z98" s="104"/>
    </row>
    <row r="99" spans="1:26" x14ac:dyDescent="0.2">
      <c r="A99" s="137" t="s">
        <v>347</v>
      </c>
      <c r="B99" s="138"/>
      <c r="C99" s="102"/>
      <c r="D99" s="103"/>
      <c r="E99" s="103"/>
      <c r="F99" s="103"/>
      <c r="G99" s="103"/>
      <c r="H99" s="103"/>
      <c r="I99" s="103"/>
      <c r="J99" s="103"/>
      <c r="K99" s="104"/>
      <c r="L99" s="102"/>
      <c r="M99" s="103"/>
      <c r="N99" s="103"/>
      <c r="O99" s="103"/>
      <c r="P99" s="103"/>
      <c r="Q99" s="103"/>
      <c r="R99" s="103"/>
      <c r="S99" s="103"/>
      <c r="T99" s="104"/>
      <c r="U99" s="102"/>
      <c r="V99" s="103"/>
      <c r="W99" s="103"/>
      <c r="X99" s="103"/>
      <c r="Y99" s="103"/>
      <c r="Z99" s="104"/>
    </row>
    <row r="100" spans="1:26" x14ac:dyDescent="0.2">
      <c r="A100" s="137" t="s">
        <v>348</v>
      </c>
      <c r="B100" s="138"/>
      <c r="C100" s="102"/>
      <c r="D100" s="103"/>
      <c r="E100" s="103"/>
      <c r="F100" s="103"/>
      <c r="G100" s="103"/>
      <c r="H100" s="103"/>
      <c r="I100" s="103"/>
      <c r="J100" s="103"/>
      <c r="K100" s="104"/>
      <c r="L100" s="102"/>
      <c r="M100" s="103"/>
      <c r="N100" s="103"/>
      <c r="O100" s="103"/>
      <c r="P100" s="103"/>
      <c r="Q100" s="103"/>
      <c r="R100" s="103"/>
      <c r="S100" s="103"/>
      <c r="T100" s="104"/>
      <c r="U100" s="102"/>
      <c r="V100" s="103"/>
      <c r="W100" s="103"/>
      <c r="X100" s="103"/>
      <c r="Y100" s="103"/>
      <c r="Z100" s="104"/>
    </row>
    <row r="101" spans="1:26" ht="15" customHeight="1" x14ac:dyDescent="0.2">
      <c r="A101" s="137" t="s">
        <v>338</v>
      </c>
      <c r="B101" s="138"/>
      <c r="C101" s="102"/>
      <c r="D101" s="103"/>
      <c r="E101" s="103"/>
      <c r="F101" s="103"/>
      <c r="G101" s="103"/>
      <c r="H101" s="103"/>
      <c r="I101" s="103"/>
      <c r="J101" s="103"/>
      <c r="K101" s="104"/>
      <c r="L101" s="102"/>
      <c r="M101" s="103"/>
      <c r="N101" s="103"/>
      <c r="O101" s="103"/>
      <c r="P101" s="103"/>
      <c r="Q101" s="103"/>
      <c r="R101" s="103"/>
      <c r="S101" s="103"/>
      <c r="T101" s="104"/>
      <c r="U101" s="102"/>
      <c r="V101" s="103"/>
      <c r="W101" s="103"/>
      <c r="X101" s="103"/>
      <c r="Y101" s="103"/>
      <c r="Z101" s="104"/>
    </row>
    <row r="102" spans="1:26" ht="16" thickBot="1" x14ac:dyDescent="0.25">
      <c r="A102" s="139" t="s">
        <v>339</v>
      </c>
      <c r="B102" s="140"/>
      <c r="C102" s="105"/>
      <c r="D102" s="106"/>
      <c r="E102" s="106"/>
      <c r="F102" s="106"/>
      <c r="G102" s="106"/>
      <c r="H102" s="106"/>
      <c r="I102" s="106"/>
      <c r="J102" s="106"/>
      <c r="K102" s="107"/>
      <c r="L102" s="105"/>
      <c r="M102" s="106"/>
      <c r="N102" s="106"/>
      <c r="O102" s="106"/>
      <c r="P102" s="106"/>
      <c r="Q102" s="106"/>
      <c r="R102" s="106"/>
      <c r="S102" s="106"/>
      <c r="T102" s="107"/>
      <c r="U102" s="105"/>
      <c r="V102" s="106"/>
      <c r="W102" s="106"/>
      <c r="X102" s="106"/>
      <c r="Y102" s="106"/>
      <c r="Z102" s="107"/>
    </row>
    <row r="103" spans="1:26" x14ac:dyDescent="0.2">
      <c r="A103" s="141" t="s">
        <v>349</v>
      </c>
      <c r="B103" s="142"/>
      <c r="C103" s="109"/>
      <c r="D103" s="110"/>
      <c r="E103" s="110"/>
      <c r="F103" s="110"/>
      <c r="G103" s="110"/>
      <c r="H103" s="110"/>
      <c r="I103" s="110"/>
      <c r="J103" s="110"/>
      <c r="K103" s="111"/>
      <c r="L103" s="109"/>
      <c r="M103" s="110"/>
      <c r="N103" s="110"/>
      <c r="O103" s="110"/>
      <c r="P103" s="110"/>
      <c r="Q103" s="110"/>
      <c r="R103" s="110"/>
      <c r="S103" s="110"/>
      <c r="T103" s="111"/>
      <c r="U103" s="109"/>
      <c r="V103" s="110"/>
      <c r="W103" s="110"/>
      <c r="X103" s="110"/>
      <c r="Y103" s="110"/>
      <c r="Z103" s="111"/>
    </row>
    <row r="104" spans="1:26" ht="15" customHeight="1" x14ac:dyDescent="0.2">
      <c r="A104" s="137" t="s">
        <v>350</v>
      </c>
      <c r="B104" s="138"/>
      <c r="C104" s="102"/>
      <c r="D104" s="103"/>
      <c r="E104" s="103"/>
      <c r="F104" s="103"/>
      <c r="G104" s="103"/>
      <c r="H104" s="103"/>
      <c r="I104" s="103"/>
      <c r="J104" s="103"/>
      <c r="K104" s="104"/>
      <c r="L104" s="102"/>
      <c r="M104" s="103"/>
      <c r="N104" s="103"/>
      <c r="O104" s="103"/>
      <c r="P104" s="103"/>
      <c r="Q104" s="103"/>
      <c r="R104" s="103"/>
      <c r="S104" s="103"/>
      <c r="T104" s="104"/>
      <c r="U104" s="102"/>
      <c r="V104" s="103"/>
      <c r="W104" s="103"/>
      <c r="X104" s="103"/>
      <c r="Y104" s="103"/>
      <c r="Z104" s="104"/>
    </row>
    <row r="105" spans="1:26" x14ac:dyDescent="0.2">
      <c r="A105" s="137" t="s">
        <v>351</v>
      </c>
      <c r="B105" s="138"/>
      <c r="C105" s="102"/>
      <c r="D105" s="103"/>
      <c r="E105" s="103"/>
      <c r="F105" s="103"/>
      <c r="G105" s="103"/>
      <c r="H105" s="103"/>
      <c r="I105" s="103"/>
      <c r="J105" s="103"/>
      <c r="K105" s="104"/>
      <c r="L105" s="102"/>
      <c r="M105" s="103"/>
      <c r="N105" s="103"/>
      <c r="O105" s="103"/>
      <c r="P105" s="103"/>
      <c r="Q105" s="103"/>
      <c r="R105" s="103"/>
      <c r="S105" s="103"/>
      <c r="T105" s="104"/>
      <c r="U105" s="102"/>
      <c r="V105" s="103"/>
      <c r="W105" s="103"/>
      <c r="X105" s="103"/>
      <c r="Y105" s="103"/>
      <c r="Z105" s="104"/>
    </row>
    <row r="106" spans="1:26" ht="15" customHeight="1" x14ac:dyDescent="0.2">
      <c r="A106" s="137" t="s">
        <v>352</v>
      </c>
      <c r="B106" s="138"/>
      <c r="C106" s="102"/>
      <c r="D106" s="103"/>
      <c r="E106" s="103"/>
      <c r="F106" s="103"/>
      <c r="G106" s="103"/>
      <c r="H106" s="103"/>
      <c r="I106" s="103"/>
      <c r="J106" s="103"/>
      <c r="K106" s="104"/>
      <c r="L106" s="102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4"/>
    </row>
    <row r="107" spans="1:26" x14ac:dyDescent="0.2">
      <c r="A107" s="137" t="s">
        <v>353</v>
      </c>
      <c r="B107" s="138"/>
      <c r="C107" s="102"/>
      <c r="D107" s="103"/>
      <c r="E107" s="103"/>
      <c r="F107" s="103"/>
      <c r="G107" s="103"/>
      <c r="H107" s="103"/>
      <c r="I107" s="103"/>
      <c r="J107" s="103"/>
      <c r="K107" s="104"/>
      <c r="L107" s="102"/>
      <c r="M107" s="103"/>
      <c r="N107" s="103"/>
      <c r="O107" s="103"/>
      <c r="P107" s="103"/>
      <c r="Q107" s="103"/>
      <c r="R107" s="103"/>
      <c r="S107" s="103"/>
      <c r="T107" s="104"/>
      <c r="U107" s="102"/>
      <c r="V107" s="103"/>
      <c r="W107" s="103"/>
      <c r="X107" s="103"/>
      <c r="Y107" s="103"/>
      <c r="Z107" s="104"/>
    </row>
    <row r="108" spans="1:26" ht="15" customHeight="1" x14ac:dyDescent="0.2">
      <c r="A108" s="137" t="s">
        <v>354</v>
      </c>
      <c r="B108" s="138"/>
      <c r="C108" s="102"/>
      <c r="D108" s="103"/>
      <c r="E108" s="103"/>
      <c r="F108" s="103"/>
      <c r="G108" s="103"/>
      <c r="H108" s="103"/>
      <c r="I108" s="103"/>
      <c r="J108" s="103"/>
      <c r="K108" s="104"/>
      <c r="L108" s="102"/>
      <c r="M108" s="103"/>
      <c r="N108" s="103"/>
      <c r="O108" s="103"/>
      <c r="P108" s="103"/>
      <c r="Q108" s="103"/>
      <c r="R108" s="103"/>
      <c r="S108" s="103"/>
      <c r="T108" s="104"/>
      <c r="U108" s="102"/>
      <c r="V108" s="103"/>
      <c r="W108" s="103"/>
      <c r="X108" s="103"/>
      <c r="Y108" s="103"/>
      <c r="Z108" s="104"/>
    </row>
    <row r="109" spans="1:26" x14ac:dyDescent="0.2">
      <c r="A109" s="137" t="s">
        <v>355</v>
      </c>
      <c r="B109" s="138"/>
      <c r="C109" s="102"/>
      <c r="D109" s="103"/>
      <c r="E109" s="103"/>
      <c r="F109" s="103"/>
      <c r="G109" s="103"/>
      <c r="H109" s="103"/>
      <c r="I109" s="103"/>
      <c r="J109" s="103"/>
      <c r="K109" s="104"/>
      <c r="L109" s="102"/>
      <c r="M109" s="103"/>
      <c r="N109" s="103"/>
      <c r="O109" s="103"/>
      <c r="P109" s="103"/>
      <c r="Q109" s="103"/>
      <c r="R109" s="103"/>
      <c r="S109" s="103"/>
      <c r="T109" s="104"/>
      <c r="U109" s="102"/>
      <c r="V109" s="103"/>
      <c r="W109" s="103"/>
      <c r="X109" s="103"/>
      <c r="Y109" s="103"/>
      <c r="Z109" s="104"/>
    </row>
    <row r="110" spans="1:26" x14ac:dyDescent="0.2">
      <c r="A110" s="137" t="s">
        <v>356</v>
      </c>
      <c r="B110" s="138"/>
      <c r="C110" s="102"/>
      <c r="D110" s="103"/>
      <c r="E110" s="103"/>
      <c r="F110" s="103"/>
      <c r="G110" s="103"/>
      <c r="H110" s="103"/>
      <c r="I110" s="103"/>
      <c r="J110" s="103"/>
      <c r="K110" s="104"/>
      <c r="L110" s="102"/>
      <c r="M110" s="103"/>
      <c r="N110" s="103"/>
      <c r="O110" s="103"/>
      <c r="P110" s="103"/>
      <c r="Q110" s="103"/>
      <c r="R110" s="103"/>
      <c r="S110" s="103"/>
      <c r="T110" s="104"/>
      <c r="U110" s="102"/>
      <c r="V110" s="103"/>
      <c r="W110" s="103"/>
      <c r="X110" s="103"/>
      <c r="Y110" s="103"/>
      <c r="Z110" s="104"/>
    </row>
    <row r="111" spans="1:26" x14ac:dyDescent="0.2">
      <c r="A111" s="137" t="s">
        <v>357</v>
      </c>
      <c r="B111" s="138"/>
      <c r="C111" s="102"/>
      <c r="D111" s="103"/>
      <c r="E111" s="103"/>
      <c r="F111" s="103"/>
      <c r="G111" s="103"/>
      <c r="H111" s="103"/>
      <c r="I111" s="103"/>
      <c r="J111" s="103"/>
      <c r="K111" s="104"/>
      <c r="L111" s="102"/>
      <c r="M111" s="103"/>
      <c r="N111" s="103"/>
      <c r="O111" s="103"/>
      <c r="P111" s="103"/>
      <c r="Q111" s="103"/>
      <c r="R111" s="103"/>
      <c r="S111" s="103"/>
      <c r="T111" s="104"/>
      <c r="U111" s="102"/>
      <c r="V111" s="103"/>
      <c r="W111" s="103"/>
      <c r="X111" s="103"/>
      <c r="Y111" s="103"/>
      <c r="Z111" s="104"/>
    </row>
    <row r="112" spans="1:26" ht="15" customHeight="1" x14ac:dyDescent="0.2">
      <c r="A112" s="137" t="s">
        <v>358</v>
      </c>
      <c r="B112" s="138"/>
      <c r="C112" s="102"/>
      <c r="D112" s="103"/>
      <c r="E112" s="103"/>
      <c r="F112" s="103"/>
      <c r="G112" s="103"/>
      <c r="H112" s="103"/>
      <c r="I112" s="103"/>
      <c r="J112" s="103"/>
      <c r="K112" s="104"/>
      <c r="L112" s="102"/>
      <c r="M112" s="103"/>
      <c r="N112" s="103"/>
      <c r="O112" s="103"/>
      <c r="P112" s="103"/>
      <c r="Q112" s="103"/>
      <c r="R112" s="103"/>
      <c r="S112" s="103"/>
      <c r="T112" s="104"/>
      <c r="U112" s="102"/>
      <c r="V112" s="103"/>
      <c r="W112" s="103"/>
      <c r="X112" s="103"/>
      <c r="Y112" s="103"/>
      <c r="Z112" s="104"/>
    </row>
    <row r="113" spans="1:26" ht="15" customHeight="1" thickBot="1" x14ac:dyDescent="0.25">
      <c r="A113" s="139" t="s">
        <v>359</v>
      </c>
      <c r="B113" s="140"/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6"/>
      <c r="N113" s="106"/>
      <c r="O113" s="106"/>
      <c r="P113" s="106"/>
      <c r="Q113" s="106"/>
      <c r="R113" s="106"/>
      <c r="S113" s="106"/>
      <c r="T113" s="107"/>
      <c r="U113" s="105"/>
      <c r="V113" s="106"/>
      <c r="W113" s="106"/>
      <c r="X113" s="106"/>
      <c r="Y113" s="106"/>
      <c r="Z113" s="107"/>
    </row>
    <row r="114" spans="1:26" x14ac:dyDescent="0.2">
      <c r="A114" s="141" t="s">
        <v>360</v>
      </c>
      <c r="B114" s="142"/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0"/>
      <c r="N114" s="110"/>
      <c r="O114" s="110"/>
      <c r="P114" s="110"/>
      <c r="Q114" s="110"/>
      <c r="R114" s="110"/>
      <c r="S114" s="110"/>
      <c r="T114" s="111"/>
      <c r="U114" s="109"/>
      <c r="V114" s="110"/>
      <c r="W114" s="110"/>
      <c r="X114" s="110"/>
      <c r="Y114" s="110"/>
      <c r="Z114" s="111"/>
    </row>
    <row r="115" spans="1:26" x14ac:dyDescent="0.2">
      <c r="A115" s="137" t="s">
        <v>361</v>
      </c>
      <c r="B115" s="138"/>
      <c r="C115" s="102"/>
      <c r="D115" s="103"/>
      <c r="E115" s="103"/>
      <c r="F115" s="103"/>
      <c r="G115" s="103"/>
      <c r="H115" s="103"/>
      <c r="I115" s="103"/>
      <c r="J115" s="103"/>
      <c r="K115" s="104"/>
      <c r="L115" s="102"/>
      <c r="M115" s="103"/>
      <c r="N115" s="103"/>
      <c r="O115" s="103"/>
      <c r="P115" s="103"/>
      <c r="Q115" s="103"/>
      <c r="R115" s="103"/>
      <c r="S115" s="103"/>
      <c r="T115" s="104"/>
      <c r="U115" s="102"/>
      <c r="V115" s="103"/>
      <c r="W115" s="103"/>
      <c r="X115" s="103"/>
      <c r="Y115" s="103"/>
      <c r="Z115" s="104"/>
    </row>
    <row r="116" spans="1:26" x14ac:dyDescent="0.2">
      <c r="A116" s="137" t="s">
        <v>362</v>
      </c>
      <c r="B116" s="138"/>
      <c r="C116" s="102"/>
      <c r="D116" s="103"/>
      <c r="E116" s="103"/>
      <c r="F116" s="103"/>
      <c r="G116" s="103"/>
      <c r="H116" s="103"/>
      <c r="I116" s="103"/>
      <c r="J116" s="103"/>
      <c r="K116" s="104"/>
      <c r="L116" s="102"/>
      <c r="M116" s="103"/>
      <c r="N116" s="103"/>
      <c r="O116" s="103"/>
      <c r="P116" s="103"/>
      <c r="Q116" s="103"/>
      <c r="R116" s="103"/>
      <c r="S116" s="103"/>
      <c r="T116" s="104"/>
      <c r="U116" s="102"/>
      <c r="V116" s="103"/>
      <c r="W116" s="103"/>
      <c r="X116" s="103"/>
      <c r="Y116" s="103"/>
      <c r="Z116" s="104"/>
    </row>
    <row r="117" spans="1:26" x14ac:dyDescent="0.2">
      <c r="A117" s="137" t="s">
        <v>363</v>
      </c>
      <c r="B117" s="138"/>
      <c r="C117" s="102"/>
      <c r="D117" s="103"/>
      <c r="E117" s="103"/>
      <c r="F117" s="103"/>
      <c r="G117" s="103"/>
      <c r="H117" s="103"/>
      <c r="I117" s="103"/>
      <c r="J117" s="103"/>
      <c r="K117" s="104"/>
      <c r="L117" s="102"/>
      <c r="M117" s="103"/>
      <c r="N117" s="103"/>
      <c r="O117" s="103"/>
      <c r="P117" s="103"/>
      <c r="Q117" s="103"/>
      <c r="R117" s="103"/>
      <c r="S117" s="103"/>
      <c r="T117" s="104"/>
      <c r="U117" s="102"/>
      <c r="V117" s="103"/>
      <c r="W117" s="103"/>
      <c r="X117" s="103"/>
      <c r="Y117" s="103"/>
      <c r="Z117" s="104"/>
    </row>
    <row r="118" spans="1:26" x14ac:dyDescent="0.2">
      <c r="A118" s="137" t="s">
        <v>364</v>
      </c>
      <c r="B118" s="138"/>
      <c r="C118" s="102"/>
      <c r="D118" s="103"/>
      <c r="E118" s="103"/>
      <c r="F118" s="103"/>
      <c r="G118" s="103"/>
      <c r="H118" s="103"/>
      <c r="I118" s="103"/>
      <c r="J118" s="103"/>
      <c r="K118" s="104"/>
      <c r="L118" s="102"/>
      <c r="M118" s="103"/>
      <c r="N118" s="103"/>
      <c r="O118" s="103"/>
      <c r="P118" s="103"/>
      <c r="Q118" s="103"/>
      <c r="R118" s="103"/>
      <c r="S118" s="103"/>
      <c r="T118" s="104"/>
      <c r="U118" s="102"/>
      <c r="V118" s="103"/>
      <c r="W118" s="103"/>
      <c r="X118" s="103"/>
      <c r="Y118" s="103"/>
      <c r="Z118" s="104"/>
    </row>
    <row r="119" spans="1:26" x14ac:dyDescent="0.2">
      <c r="A119" s="137" t="s">
        <v>365</v>
      </c>
      <c r="B119" s="138"/>
      <c r="C119" s="102"/>
      <c r="D119" s="103"/>
      <c r="E119" s="103"/>
      <c r="F119" s="103"/>
      <c r="G119" s="103"/>
      <c r="H119" s="103"/>
      <c r="I119" s="103"/>
      <c r="J119" s="103"/>
      <c r="K119" s="104"/>
      <c r="L119" s="102"/>
      <c r="M119" s="103"/>
      <c r="N119" s="103"/>
      <c r="O119" s="103"/>
      <c r="P119" s="103"/>
      <c r="Q119" s="103"/>
      <c r="R119" s="103"/>
      <c r="S119" s="103"/>
      <c r="T119" s="104"/>
      <c r="U119" s="102"/>
      <c r="V119" s="103"/>
      <c r="W119" s="103"/>
      <c r="X119" s="103"/>
      <c r="Y119" s="103"/>
      <c r="Z119" s="104"/>
    </row>
    <row r="120" spans="1:26" ht="15" customHeight="1" x14ac:dyDescent="0.2">
      <c r="A120" s="137" t="s">
        <v>366</v>
      </c>
      <c r="B120" s="138"/>
      <c r="C120" s="102"/>
      <c r="D120" s="103"/>
      <c r="E120" s="103"/>
      <c r="F120" s="103"/>
      <c r="G120" s="103"/>
      <c r="H120" s="103"/>
      <c r="I120" s="103"/>
      <c r="J120" s="103"/>
      <c r="K120" s="104"/>
      <c r="L120" s="102"/>
      <c r="M120" s="103"/>
      <c r="N120" s="103"/>
      <c r="O120" s="103"/>
      <c r="P120" s="103"/>
      <c r="Q120" s="103"/>
      <c r="R120" s="103"/>
      <c r="S120" s="103"/>
      <c r="T120" s="104"/>
      <c r="U120" s="102"/>
      <c r="V120" s="103"/>
      <c r="W120" s="103"/>
      <c r="X120" s="103"/>
      <c r="Y120" s="103"/>
      <c r="Z120" s="104"/>
    </row>
    <row r="121" spans="1:26" ht="15" customHeight="1" x14ac:dyDescent="0.2">
      <c r="A121" s="137" t="s">
        <v>367</v>
      </c>
      <c r="B121" s="138"/>
      <c r="C121" s="102"/>
      <c r="D121" s="103"/>
      <c r="E121" s="103"/>
      <c r="F121" s="103"/>
      <c r="G121" s="103"/>
      <c r="H121" s="103"/>
      <c r="I121" s="103"/>
      <c r="J121" s="103"/>
      <c r="K121" s="104"/>
      <c r="L121" s="102"/>
      <c r="M121" s="103"/>
      <c r="N121" s="103"/>
      <c r="O121" s="103"/>
      <c r="P121" s="103"/>
      <c r="Q121" s="103"/>
      <c r="R121" s="103"/>
      <c r="S121" s="103"/>
      <c r="T121" s="104"/>
      <c r="U121" s="102"/>
      <c r="V121" s="103"/>
      <c r="W121" s="103"/>
      <c r="X121" s="103"/>
      <c r="Y121" s="103"/>
      <c r="Z121" s="104"/>
    </row>
    <row r="122" spans="1:26" x14ac:dyDescent="0.2">
      <c r="A122" s="137" t="s">
        <v>368</v>
      </c>
      <c r="B122" s="138"/>
      <c r="C122" s="102"/>
      <c r="D122" s="103"/>
      <c r="E122" s="103"/>
      <c r="F122" s="103"/>
      <c r="G122" s="103"/>
      <c r="H122" s="103"/>
      <c r="I122" s="103"/>
      <c r="J122" s="103"/>
      <c r="K122" s="104"/>
      <c r="L122" s="102"/>
      <c r="M122" s="103"/>
      <c r="N122" s="103"/>
      <c r="O122" s="103"/>
      <c r="P122" s="103"/>
      <c r="Q122" s="103"/>
      <c r="R122" s="103"/>
      <c r="S122" s="103"/>
      <c r="T122" s="104"/>
      <c r="U122" s="102"/>
      <c r="V122" s="103"/>
      <c r="W122" s="103"/>
      <c r="X122" s="103"/>
      <c r="Y122" s="103"/>
      <c r="Z122" s="104"/>
    </row>
    <row r="123" spans="1:26" ht="15" customHeight="1" x14ac:dyDescent="0.2">
      <c r="A123" s="137" t="s">
        <v>369</v>
      </c>
      <c r="B123" s="138"/>
      <c r="C123" s="102"/>
      <c r="D123" s="103"/>
      <c r="E123" s="103"/>
      <c r="F123" s="103"/>
      <c r="G123" s="103"/>
      <c r="H123" s="103"/>
      <c r="I123" s="103"/>
      <c r="J123" s="103"/>
      <c r="K123" s="104"/>
      <c r="L123" s="102"/>
      <c r="M123" s="103"/>
      <c r="N123" s="103"/>
      <c r="O123" s="103"/>
      <c r="P123" s="103"/>
      <c r="Q123" s="103"/>
      <c r="R123" s="103"/>
      <c r="S123" s="103"/>
      <c r="T123" s="104"/>
      <c r="U123" s="102"/>
      <c r="V123" s="103"/>
      <c r="W123" s="103"/>
      <c r="X123" s="103"/>
      <c r="Y123" s="103"/>
      <c r="Z123" s="104"/>
    </row>
    <row r="124" spans="1:26" ht="16" thickBot="1" x14ac:dyDescent="0.25">
      <c r="A124" s="139" t="s">
        <v>370</v>
      </c>
      <c r="B124" s="140"/>
      <c r="C124" s="105"/>
      <c r="D124" s="106"/>
      <c r="E124" s="106"/>
      <c r="F124" s="106"/>
      <c r="G124" s="106"/>
      <c r="H124" s="106"/>
      <c r="I124" s="106"/>
      <c r="J124" s="106"/>
      <c r="K124" s="107"/>
      <c r="L124" s="105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7"/>
    </row>
    <row r="125" spans="1:26" x14ac:dyDescent="0.2">
      <c r="A125" s="141" t="s">
        <v>371</v>
      </c>
      <c r="B125" s="142"/>
      <c r="C125" s="109"/>
      <c r="D125" s="110"/>
      <c r="E125" s="110"/>
      <c r="F125" s="110"/>
      <c r="G125" s="110"/>
      <c r="H125" s="110"/>
      <c r="I125" s="110"/>
      <c r="J125" s="110"/>
      <c r="K125" s="111"/>
      <c r="L125" s="109"/>
      <c r="M125" s="110"/>
      <c r="N125" s="110"/>
      <c r="O125" s="110"/>
      <c r="P125" s="110"/>
      <c r="Q125" s="110"/>
      <c r="R125" s="110"/>
      <c r="S125" s="110"/>
      <c r="T125" s="111"/>
      <c r="U125" s="109"/>
      <c r="V125" s="110"/>
      <c r="W125" s="110"/>
      <c r="X125" s="110"/>
      <c r="Y125" s="110"/>
      <c r="Z125" s="111"/>
    </row>
    <row r="126" spans="1:26" x14ac:dyDescent="0.2">
      <c r="A126" s="137" t="s">
        <v>372</v>
      </c>
      <c r="B126" s="138"/>
      <c r="C126" s="102"/>
      <c r="D126" s="103"/>
      <c r="E126" s="103"/>
      <c r="F126" s="103"/>
      <c r="G126" s="103"/>
      <c r="H126" s="103"/>
      <c r="I126" s="103"/>
      <c r="J126" s="103"/>
      <c r="K126" s="104"/>
      <c r="L126" s="102"/>
      <c r="M126" s="103"/>
      <c r="N126" s="103"/>
      <c r="O126" s="103"/>
      <c r="P126" s="103"/>
      <c r="Q126" s="103"/>
      <c r="R126" s="103"/>
      <c r="S126" s="103"/>
      <c r="T126" s="104"/>
      <c r="U126" s="102"/>
      <c r="V126" s="103"/>
      <c r="W126" s="103"/>
      <c r="X126" s="103"/>
      <c r="Y126" s="103"/>
      <c r="Z126" s="104"/>
    </row>
    <row r="127" spans="1:26" x14ac:dyDescent="0.2">
      <c r="A127" s="137" t="s">
        <v>373</v>
      </c>
      <c r="B127" s="138"/>
      <c r="C127" s="102"/>
      <c r="D127" s="103"/>
      <c r="E127" s="103"/>
      <c r="F127" s="103"/>
      <c r="G127" s="103"/>
      <c r="H127" s="103"/>
      <c r="I127" s="103"/>
      <c r="J127" s="103"/>
      <c r="K127" s="104"/>
      <c r="L127" s="102"/>
      <c r="M127" s="103"/>
      <c r="N127" s="103"/>
      <c r="O127" s="103"/>
      <c r="P127" s="103"/>
      <c r="Q127" s="103"/>
      <c r="R127" s="103"/>
      <c r="S127" s="103"/>
      <c r="T127" s="104"/>
      <c r="U127" s="102"/>
      <c r="V127" s="103"/>
      <c r="W127" s="103"/>
      <c r="X127" s="103"/>
      <c r="Y127" s="103"/>
      <c r="Z127" s="104"/>
    </row>
    <row r="128" spans="1:26" x14ac:dyDescent="0.2">
      <c r="A128" s="137" t="s">
        <v>374</v>
      </c>
      <c r="B128" s="138"/>
      <c r="C128" s="102"/>
      <c r="D128" s="103"/>
      <c r="E128" s="103"/>
      <c r="F128" s="103"/>
      <c r="G128" s="103"/>
      <c r="H128" s="103"/>
      <c r="I128" s="103"/>
      <c r="J128" s="103"/>
      <c r="K128" s="104"/>
      <c r="L128" s="102"/>
      <c r="M128" s="103"/>
      <c r="N128" s="103"/>
      <c r="O128" s="103"/>
      <c r="P128" s="103"/>
      <c r="Q128" s="103"/>
      <c r="R128" s="103"/>
      <c r="S128" s="103"/>
      <c r="T128" s="104"/>
      <c r="U128" s="102"/>
      <c r="V128" s="103"/>
      <c r="W128" s="103"/>
      <c r="X128" s="103"/>
      <c r="Y128" s="103"/>
      <c r="Z128" s="104"/>
    </row>
    <row r="129" spans="1:26" ht="15" customHeight="1" x14ac:dyDescent="0.2">
      <c r="A129" s="137" t="s">
        <v>375</v>
      </c>
      <c r="B129" s="138"/>
      <c r="C129" s="102"/>
      <c r="D129" s="103"/>
      <c r="E129" s="103"/>
      <c r="F129" s="103"/>
      <c r="G129" s="103"/>
      <c r="H129" s="103"/>
      <c r="I129" s="103"/>
      <c r="J129" s="103"/>
      <c r="K129" s="104"/>
      <c r="L129" s="102"/>
      <c r="M129" s="103"/>
      <c r="N129" s="103"/>
      <c r="O129" s="103"/>
      <c r="P129" s="103"/>
      <c r="Q129" s="103"/>
      <c r="R129" s="103"/>
      <c r="S129" s="103"/>
      <c r="T129" s="104"/>
      <c r="U129" s="102"/>
      <c r="V129" s="103"/>
      <c r="W129" s="103"/>
      <c r="X129" s="103"/>
      <c r="Y129" s="103"/>
      <c r="Z129" s="104"/>
    </row>
    <row r="130" spans="1:26" x14ac:dyDescent="0.2">
      <c r="A130" s="137" t="s">
        <v>376</v>
      </c>
      <c r="B130" s="138"/>
      <c r="C130" s="102"/>
      <c r="D130" s="103"/>
      <c r="E130" s="103"/>
      <c r="F130" s="103"/>
      <c r="G130" s="103"/>
      <c r="H130" s="103"/>
      <c r="I130" s="103"/>
      <c r="J130" s="103"/>
      <c r="K130" s="104"/>
      <c r="L130" s="102"/>
      <c r="M130" s="103"/>
      <c r="N130" s="103"/>
      <c r="O130" s="103"/>
      <c r="P130" s="103"/>
      <c r="Q130" s="103"/>
      <c r="R130" s="103"/>
      <c r="S130" s="103"/>
      <c r="T130" s="104"/>
      <c r="U130" s="102"/>
      <c r="V130" s="103"/>
      <c r="W130" s="103"/>
      <c r="X130" s="103"/>
      <c r="Y130" s="103"/>
      <c r="Z130" s="104"/>
    </row>
    <row r="131" spans="1:26" x14ac:dyDescent="0.2">
      <c r="A131" s="137" t="s">
        <v>377</v>
      </c>
      <c r="B131" s="138"/>
      <c r="C131" s="102"/>
      <c r="D131" s="103"/>
      <c r="E131" s="103"/>
      <c r="F131" s="103"/>
      <c r="G131" s="103"/>
      <c r="H131" s="103"/>
      <c r="I131" s="103"/>
      <c r="J131" s="103"/>
      <c r="K131" s="104"/>
      <c r="L131" s="102"/>
      <c r="M131" s="103"/>
      <c r="N131" s="103"/>
      <c r="O131" s="103"/>
      <c r="P131" s="103"/>
      <c r="Q131" s="103"/>
      <c r="R131" s="103"/>
      <c r="S131" s="103"/>
      <c r="T131" s="104"/>
      <c r="U131" s="102"/>
      <c r="V131" s="103"/>
      <c r="W131" s="103"/>
      <c r="X131" s="103"/>
      <c r="Y131" s="103"/>
      <c r="Z131" s="104"/>
    </row>
    <row r="132" spans="1:26" ht="15" customHeight="1" x14ac:dyDescent="0.2">
      <c r="A132" s="137" t="s">
        <v>378</v>
      </c>
      <c r="B132" s="138"/>
      <c r="C132" s="102"/>
      <c r="D132" s="103"/>
      <c r="E132" s="103"/>
      <c r="F132" s="103"/>
      <c r="G132" s="103"/>
      <c r="H132" s="103"/>
      <c r="I132" s="103"/>
      <c r="J132" s="103"/>
      <c r="K132" s="104"/>
      <c r="L132" s="102"/>
      <c r="M132" s="103"/>
      <c r="N132" s="103"/>
      <c r="O132" s="103"/>
      <c r="P132" s="103"/>
      <c r="Q132" s="103"/>
      <c r="R132" s="103"/>
      <c r="S132" s="103"/>
      <c r="T132" s="104"/>
      <c r="U132" s="102"/>
      <c r="V132" s="103"/>
      <c r="W132" s="103"/>
      <c r="X132" s="103"/>
      <c r="Y132" s="103"/>
      <c r="Z132" s="104"/>
    </row>
    <row r="133" spans="1:26" ht="15" customHeight="1" x14ac:dyDescent="0.2">
      <c r="A133" s="137" t="s">
        <v>379</v>
      </c>
      <c r="B133" s="138"/>
      <c r="C133" s="102"/>
      <c r="D133" s="103"/>
      <c r="E133" s="103"/>
      <c r="F133" s="103"/>
      <c r="G133" s="103"/>
      <c r="H133" s="103"/>
      <c r="I133" s="103"/>
      <c r="J133" s="103"/>
      <c r="K133" s="104"/>
      <c r="L133" s="102"/>
      <c r="M133" s="103"/>
      <c r="N133" s="103"/>
      <c r="O133" s="103"/>
      <c r="P133" s="103"/>
      <c r="Q133" s="103"/>
      <c r="R133" s="103"/>
      <c r="S133" s="103"/>
      <c r="T133" s="104"/>
      <c r="U133" s="102"/>
      <c r="V133" s="103"/>
      <c r="W133" s="103"/>
      <c r="X133" s="103"/>
      <c r="Y133" s="103"/>
      <c r="Z133" s="104"/>
    </row>
    <row r="134" spans="1:26" x14ac:dyDescent="0.2">
      <c r="A134" s="137" t="s">
        <v>380</v>
      </c>
      <c r="B134" s="138"/>
      <c r="C134" s="102"/>
      <c r="D134" s="103"/>
      <c r="E134" s="103"/>
      <c r="F134" s="103"/>
      <c r="G134" s="103"/>
      <c r="H134" s="103"/>
      <c r="I134" s="103"/>
      <c r="J134" s="103"/>
      <c r="K134" s="104"/>
      <c r="L134" s="102"/>
      <c r="M134" s="103"/>
      <c r="N134" s="103"/>
      <c r="O134" s="103"/>
      <c r="P134" s="103"/>
      <c r="Q134" s="103"/>
      <c r="R134" s="103"/>
      <c r="S134" s="103"/>
      <c r="T134" s="104"/>
      <c r="U134" s="102"/>
      <c r="V134" s="103"/>
      <c r="W134" s="103"/>
      <c r="X134" s="103"/>
      <c r="Y134" s="103"/>
      <c r="Z134" s="104"/>
    </row>
    <row r="135" spans="1:26" ht="16" thickBot="1" x14ac:dyDescent="0.25">
      <c r="A135" s="139" t="s">
        <v>381</v>
      </c>
      <c r="B135" s="140"/>
      <c r="C135" s="105"/>
      <c r="D135" s="106"/>
      <c r="E135" s="106"/>
      <c r="F135" s="106"/>
      <c r="G135" s="106"/>
      <c r="H135" s="106"/>
      <c r="I135" s="106"/>
      <c r="J135" s="106"/>
      <c r="K135" s="107"/>
      <c r="L135" s="105"/>
      <c r="M135" s="106"/>
      <c r="N135" s="106"/>
      <c r="O135" s="106"/>
      <c r="P135" s="106"/>
      <c r="Q135" s="106"/>
      <c r="R135" s="106"/>
      <c r="S135" s="106"/>
      <c r="T135" s="107"/>
      <c r="U135" s="105"/>
      <c r="V135" s="106"/>
      <c r="W135" s="106"/>
      <c r="X135" s="106"/>
      <c r="Y135" s="106"/>
      <c r="Z135" s="107"/>
    </row>
    <row r="136" spans="1:26" x14ac:dyDescent="0.2">
      <c r="A136" s="141" t="s">
        <v>382</v>
      </c>
      <c r="B136" s="142"/>
      <c r="C136" s="109"/>
      <c r="D136" s="110"/>
      <c r="E136" s="110"/>
      <c r="F136" s="110"/>
      <c r="G136" s="110"/>
      <c r="H136" s="110"/>
      <c r="I136" s="110"/>
      <c r="J136" s="110"/>
      <c r="K136" s="111"/>
      <c r="L136" s="109"/>
      <c r="M136" s="110"/>
      <c r="N136" s="110"/>
      <c r="O136" s="110"/>
      <c r="P136" s="110"/>
      <c r="Q136" s="110"/>
      <c r="R136" s="110"/>
      <c r="S136" s="110"/>
      <c r="T136" s="111"/>
      <c r="U136" s="109"/>
      <c r="V136" s="110"/>
      <c r="W136" s="110"/>
      <c r="X136" s="110"/>
      <c r="Y136" s="110"/>
      <c r="Z136" s="111"/>
    </row>
    <row r="137" spans="1:26" ht="15" customHeight="1" x14ac:dyDescent="0.2">
      <c r="A137" s="137" t="s">
        <v>383</v>
      </c>
      <c r="B137" s="138"/>
      <c r="C137" s="102"/>
      <c r="D137" s="103"/>
      <c r="E137" s="103"/>
      <c r="F137" s="103"/>
      <c r="G137" s="103"/>
      <c r="H137" s="103"/>
      <c r="I137" s="103"/>
      <c r="J137" s="103"/>
      <c r="K137" s="104"/>
      <c r="L137" s="102"/>
      <c r="M137" s="103"/>
      <c r="N137" s="103"/>
      <c r="O137" s="103"/>
      <c r="P137" s="103"/>
      <c r="Q137" s="103"/>
      <c r="R137" s="103"/>
      <c r="S137" s="103"/>
      <c r="T137" s="104"/>
      <c r="U137" s="102"/>
      <c r="V137" s="103"/>
      <c r="W137" s="103"/>
      <c r="X137" s="103"/>
      <c r="Y137" s="103"/>
      <c r="Z137" s="104"/>
    </row>
    <row r="138" spans="1:26" x14ac:dyDescent="0.2">
      <c r="A138" s="137" t="s">
        <v>384</v>
      </c>
      <c r="B138" s="138"/>
      <c r="C138" s="102"/>
      <c r="D138" s="103"/>
      <c r="E138" s="103"/>
      <c r="F138" s="103"/>
      <c r="G138" s="103"/>
      <c r="H138" s="103"/>
      <c r="I138" s="103"/>
      <c r="J138" s="103"/>
      <c r="K138" s="104"/>
      <c r="L138" s="102"/>
      <c r="M138" s="103"/>
      <c r="N138" s="103"/>
      <c r="O138" s="103"/>
      <c r="P138" s="103"/>
      <c r="Q138" s="103"/>
      <c r="R138" s="103"/>
      <c r="S138" s="103"/>
      <c r="T138" s="104"/>
      <c r="U138" s="102"/>
      <c r="V138" s="103"/>
      <c r="W138" s="103"/>
      <c r="X138" s="103"/>
      <c r="Y138" s="103"/>
      <c r="Z138" s="104"/>
    </row>
    <row r="139" spans="1:26" x14ac:dyDescent="0.2">
      <c r="A139" s="137" t="s">
        <v>385</v>
      </c>
      <c r="B139" s="138"/>
      <c r="C139" s="102"/>
      <c r="D139" s="103"/>
      <c r="E139" s="103"/>
      <c r="F139" s="103"/>
      <c r="G139" s="103"/>
      <c r="H139" s="103"/>
      <c r="I139" s="103"/>
      <c r="J139" s="103"/>
      <c r="K139" s="104"/>
      <c r="L139" s="102"/>
      <c r="M139" s="103"/>
      <c r="N139" s="103"/>
      <c r="O139" s="103"/>
      <c r="P139" s="103"/>
      <c r="Q139" s="103"/>
      <c r="R139" s="103"/>
      <c r="S139" s="103"/>
      <c r="T139" s="104"/>
      <c r="U139" s="102"/>
      <c r="V139" s="103"/>
      <c r="W139" s="103"/>
      <c r="X139" s="103"/>
      <c r="Y139" s="103"/>
      <c r="Z139" s="104"/>
    </row>
    <row r="140" spans="1:26" ht="15" customHeight="1" x14ac:dyDescent="0.2">
      <c r="A140" s="137" t="s">
        <v>386</v>
      </c>
      <c r="B140" s="138"/>
      <c r="C140" s="102"/>
      <c r="D140" s="103"/>
      <c r="E140" s="103"/>
      <c r="F140" s="103"/>
      <c r="G140" s="103"/>
      <c r="H140" s="103"/>
      <c r="I140" s="103"/>
      <c r="J140" s="103"/>
      <c r="K140" s="104"/>
      <c r="L140" s="102"/>
      <c r="M140" s="103"/>
      <c r="N140" s="103"/>
      <c r="O140" s="103"/>
      <c r="P140" s="103"/>
      <c r="Q140" s="103"/>
      <c r="R140" s="103"/>
      <c r="S140" s="103"/>
      <c r="T140" s="104"/>
      <c r="U140" s="102"/>
      <c r="V140" s="103"/>
      <c r="W140" s="103"/>
      <c r="X140" s="103"/>
      <c r="Y140" s="103"/>
      <c r="Z140" s="104"/>
    </row>
    <row r="141" spans="1:26" ht="15" customHeight="1" x14ac:dyDescent="0.2">
      <c r="A141" s="137" t="s">
        <v>387</v>
      </c>
      <c r="B141" s="138"/>
      <c r="C141" s="102"/>
      <c r="D141" s="103"/>
      <c r="E141" s="103"/>
      <c r="F141" s="103"/>
      <c r="G141" s="103"/>
      <c r="H141" s="103"/>
      <c r="I141" s="103"/>
      <c r="J141" s="103"/>
      <c r="K141" s="104"/>
      <c r="L141" s="102"/>
      <c r="M141" s="103"/>
      <c r="N141" s="103"/>
      <c r="O141" s="103"/>
      <c r="P141" s="103"/>
      <c r="Q141" s="103"/>
      <c r="R141" s="103"/>
      <c r="S141" s="103"/>
      <c r="T141" s="104"/>
      <c r="U141" s="102"/>
      <c r="V141" s="103"/>
      <c r="W141" s="103"/>
      <c r="X141" s="103"/>
      <c r="Y141" s="103"/>
      <c r="Z141" s="104"/>
    </row>
    <row r="142" spans="1:26" ht="15" customHeight="1" x14ac:dyDescent="0.2">
      <c r="A142" s="137" t="s">
        <v>388</v>
      </c>
      <c r="B142" s="138"/>
      <c r="C142" s="102"/>
      <c r="D142" s="103"/>
      <c r="E142" s="103"/>
      <c r="F142" s="103"/>
      <c r="G142" s="103"/>
      <c r="H142" s="103"/>
      <c r="I142" s="103"/>
      <c r="J142" s="103"/>
      <c r="K142" s="104"/>
      <c r="L142" s="102"/>
      <c r="M142" s="103"/>
      <c r="N142" s="103"/>
      <c r="O142" s="103"/>
      <c r="P142" s="103"/>
      <c r="Q142" s="103"/>
      <c r="R142" s="103"/>
      <c r="S142" s="103"/>
      <c r="T142" s="104"/>
      <c r="U142" s="102"/>
      <c r="V142" s="103"/>
      <c r="W142" s="103"/>
      <c r="X142" s="103"/>
      <c r="Y142" s="103"/>
      <c r="Z142" s="104"/>
    </row>
    <row r="143" spans="1:26" ht="15" customHeight="1" x14ac:dyDescent="0.2">
      <c r="A143" s="137" t="s">
        <v>389</v>
      </c>
      <c r="B143" s="138"/>
      <c r="C143" s="102"/>
      <c r="D143" s="103"/>
      <c r="E143" s="103"/>
      <c r="F143" s="103"/>
      <c r="G143" s="103"/>
      <c r="H143" s="103"/>
      <c r="I143" s="103"/>
      <c r="J143" s="103"/>
      <c r="K143" s="104"/>
      <c r="L143" s="102"/>
      <c r="M143" s="103"/>
      <c r="N143" s="103"/>
      <c r="O143" s="103"/>
      <c r="P143" s="103"/>
      <c r="Q143" s="103"/>
      <c r="R143" s="103"/>
      <c r="S143" s="103"/>
      <c r="T143" s="104"/>
      <c r="U143" s="102"/>
      <c r="V143" s="103"/>
      <c r="W143" s="103"/>
      <c r="X143" s="103"/>
      <c r="Y143" s="103"/>
      <c r="Z143" s="104"/>
    </row>
    <row r="144" spans="1:26" x14ac:dyDescent="0.2">
      <c r="A144" s="137" t="s">
        <v>390</v>
      </c>
      <c r="B144" s="138"/>
      <c r="C144" s="102"/>
      <c r="D144" s="103"/>
      <c r="E144" s="103"/>
      <c r="F144" s="103"/>
      <c r="G144" s="103"/>
      <c r="H144" s="103"/>
      <c r="I144" s="103"/>
      <c r="J144" s="103"/>
      <c r="K144" s="104"/>
      <c r="L144" s="102"/>
      <c r="M144" s="103"/>
      <c r="N144" s="103"/>
      <c r="O144" s="103"/>
      <c r="P144" s="103"/>
      <c r="Q144" s="103"/>
      <c r="R144" s="103"/>
      <c r="S144" s="103"/>
      <c r="T144" s="104"/>
      <c r="U144" s="102"/>
      <c r="V144" s="103"/>
      <c r="W144" s="103"/>
      <c r="X144" s="103"/>
      <c r="Y144" s="103"/>
      <c r="Z144" s="104"/>
    </row>
    <row r="145" spans="1:26" x14ac:dyDescent="0.2">
      <c r="A145" s="137" t="s">
        <v>391</v>
      </c>
      <c r="B145" s="138"/>
      <c r="C145" s="102"/>
      <c r="D145" s="103"/>
      <c r="E145" s="103"/>
      <c r="F145" s="103"/>
      <c r="G145" s="103"/>
      <c r="H145" s="103"/>
      <c r="I145" s="103"/>
      <c r="J145" s="103"/>
      <c r="K145" s="104"/>
      <c r="L145" s="102"/>
      <c r="M145" s="103"/>
      <c r="N145" s="103"/>
      <c r="O145" s="103"/>
      <c r="P145" s="103"/>
      <c r="Q145" s="103"/>
      <c r="R145" s="103"/>
      <c r="S145" s="103"/>
      <c r="T145" s="104"/>
      <c r="U145" s="102"/>
      <c r="V145" s="103"/>
      <c r="W145" s="103"/>
      <c r="X145" s="103"/>
      <c r="Y145" s="103"/>
      <c r="Z145" s="104"/>
    </row>
    <row r="146" spans="1:26" ht="16" thickBot="1" x14ac:dyDescent="0.25">
      <c r="A146" s="139" t="s">
        <v>392</v>
      </c>
      <c r="B146" s="140"/>
      <c r="C146" s="105"/>
      <c r="D146" s="106"/>
      <c r="E146" s="106"/>
      <c r="F146" s="106"/>
      <c r="G146" s="106"/>
      <c r="H146" s="106"/>
      <c r="I146" s="106"/>
      <c r="J146" s="106"/>
      <c r="K146" s="107"/>
      <c r="L146" s="105"/>
      <c r="M146" s="106"/>
      <c r="N146" s="106"/>
      <c r="O146" s="106"/>
      <c r="P146" s="106"/>
      <c r="Q146" s="106"/>
      <c r="R146" s="106"/>
      <c r="S146" s="106"/>
      <c r="T146" s="107"/>
      <c r="U146" s="105"/>
      <c r="V146" s="106"/>
      <c r="W146" s="106"/>
      <c r="X146" s="106"/>
      <c r="Y146" s="106"/>
      <c r="Z146" s="107"/>
    </row>
    <row r="147" spans="1:26" x14ac:dyDescent="0.2">
      <c r="A147" s="141" t="s">
        <v>393</v>
      </c>
      <c r="B147" s="142"/>
      <c r="C147" s="109"/>
      <c r="D147" s="110"/>
      <c r="E147" s="110"/>
      <c r="F147" s="110"/>
      <c r="G147" s="110"/>
      <c r="H147" s="110"/>
      <c r="I147" s="110"/>
      <c r="J147" s="110"/>
      <c r="K147" s="111"/>
      <c r="L147" s="109"/>
      <c r="M147" s="110"/>
      <c r="N147" s="110"/>
      <c r="O147" s="110"/>
      <c r="P147" s="110"/>
      <c r="Q147" s="110"/>
      <c r="R147" s="110"/>
      <c r="S147" s="110"/>
      <c r="T147" s="111"/>
      <c r="U147" s="109"/>
      <c r="V147" s="110"/>
      <c r="W147" s="110"/>
      <c r="X147" s="110"/>
      <c r="Y147" s="110"/>
      <c r="Z147" s="111"/>
    </row>
    <row r="148" spans="1:26" x14ac:dyDescent="0.2">
      <c r="A148" s="137" t="s">
        <v>394</v>
      </c>
      <c r="B148" s="138"/>
      <c r="C148" s="102"/>
      <c r="D148" s="103"/>
      <c r="E148" s="103"/>
      <c r="F148" s="103"/>
      <c r="G148" s="103"/>
      <c r="H148" s="103"/>
      <c r="I148" s="103"/>
      <c r="J148" s="103"/>
      <c r="K148" s="104"/>
      <c r="L148" s="102"/>
      <c r="M148" s="103"/>
      <c r="N148" s="103"/>
      <c r="O148" s="103"/>
      <c r="P148" s="103"/>
      <c r="Q148" s="103"/>
      <c r="R148" s="103"/>
      <c r="S148" s="103"/>
      <c r="T148" s="104"/>
      <c r="U148" s="102"/>
      <c r="V148" s="103"/>
      <c r="W148" s="103"/>
      <c r="X148" s="103"/>
      <c r="Y148" s="103"/>
      <c r="Z148" s="104"/>
    </row>
    <row r="149" spans="1:26" x14ac:dyDescent="0.2">
      <c r="A149" s="137" t="s">
        <v>395</v>
      </c>
      <c r="B149" s="138"/>
      <c r="C149" s="102"/>
      <c r="D149" s="103"/>
      <c r="E149" s="103"/>
      <c r="F149" s="103"/>
      <c r="G149" s="103"/>
      <c r="H149" s="103"/>
      <c r="I149" s="103"/>
      <c r="J149" s="103"/>
      <c r="K149" s="104"/>
      <c r="L149" s="102"/>
      <c r="M149" s="103"/>
      <c r="N149" s="103"/>
      <c r="O149" s="103"/>
      <c r="P149" s="103"/>
      <c r="Q149" s="103"/>
      <c r="R149" s="103"/>
      <c r="S149" s="103"/>
      <c r="T149" s="104"/>
      <c r="U149" s="102"/>
      <c r="V149" s="103"/>
      <c r="W149" s="103"/>
      <c r="X149" s="103"/>
      <c r="Y149" s="103"/>
      <c r="Z149" s="104"/>
    </row>
    <row r="150" spans="1:26" x14ac:dyDescent="0.2">
      <c r="A150" s="137" t="s">
        <v>396</v>
      </c>
      <c r="B150" s="138"/>
      <c r="C150" s="102"/>
      <c r="D150" s="103"/>
      <c r="E150" s="103"/>
      <c r="F150" s="103"/>
      <c r="G150" s="103"/>
      <c r="H150" s="103"/>
      <c r="I150" s="103"/>
      <c r="J150" s="103"/>
      <c r="K150" s="104"/>
      <c r="L150" s="102"/>
      <c r="M150" s="103"/>
      <c r="N150" s="103"/>
      <c r="O150" s="103"/>
      <c r="P150" s="103"/>
      <c r="Q150" s="103"/>
      <c r="R150" s="103"/>
      <c r="S150" s="103"/>
      <c r="T150" s="104"/>
      <c r="U150" s="102"/>
      <c r="V150" s="103"/>
      <c r="W150" s="103"/>
      <c r="X150" s="103"/>
      <c r="Y150" s="103"/>
      <c r="Z150" s="104"/>
    </row>
    <row r="151" spans="1:26" x14ac:dyDescent="0.2">
      <c r="A151" s="137" t="s">
        <v>397</v>
      </c>
      <c r="B151" s="138"/>
      <c r="C151" s="102"/>
      <c r="D151" s="103"/>
      <c r="E151" s="103"/>
      <c r="F151" s="103"/>
      <c r="G151" s="103"/>
      <c r="H151" s="103"/>
      <c r="I151" s="103"/>
      <c r="J151" s="103"/>
      <c r="K151" s="104"/>
      <c r="L151" s="102"/>
      <c r="M151" s="103"/>
      <c r="N151" s="103"/>
      <c r="O151" s="103"/>
      <c r="P151" s="103"/>
      <c r="Q151" s="103"/>
      <c r="R151" s="103"/>
      <c r="S151" s="103"/>
      <c r="T151" s="104"/>
      <c r="U151" s="102"/>
      <c r="V151" s="103"/>
      <c r="W151" s="103"/>
      <c r="X151" s="103"/>
      <c r="Y151" s="103"/>
      <c r="Z151" s="104"/>
    </row>
    <row r="152" spans="1:26" x14ac:dyDescent="0.2">
      <c r="A152" s="137" t="s">
        <v>398</v>
      </c>
      <c r="B152" s="138"/>
      <c r="C152" s="102"/>
      <c r="D152" s="103"/>
      <c r="E152" s="103"/>
      <c r="F152" s="103"/>
      <c r="G152" s="103"/>
      <c r="H152" s="103"/>
      <c r="I152" s="103"/>
      <c r="J152" s="103"/>
      <c r="K152" s="104"/>
      <c r="L152" s="102"/>
      <c r="M152" s="103"/>
      <c r="N152" s="103"/>
      <c r="O152" s="103"/>
      <c r="P152" s="103"/>
      <c r="Q152" s="103"/>
      <c r="R152" s="103"/>
      <c r="S152" s="103"/>
      <c r="T152" s="104"/>
      <c r="U152" s="102"/>
      <c r="V152" s="103"/>
      <c r="W152" s="103"/>
      <c r="X152" s="103"/>
      <c r="Y152" s="103"/>
      <c r="Z152" s="104"/>
    </row>
    <row r="153" spans="1:26" ht="15" customHeight="1" x14ac:dyDescent="0.2">
      <c r="A153" s="137" t="s">
        <v>399</v>
      </c>
      <c r="B153" s="138"/>
      <c r="C153" s="102"/>
      <c r="D153" s="103"/>
      <c r="E153" s="103"/>
      <c r="F153" s="103"/>
      <c r="G153" s="103"/>
      <c r="H153" s="103"/>
      <c r="I153" s="103"/>
      <c r="J153" s="103"/>
      <c r="K153" s="104"/>
      <c r="L153" s="102"/>
      <c r="M153" s="103"/>
      <c r="N153" s="103"/>
      <c r="O153" s="103"/>
      <c r="P153" s="103"/>
      <c r="Q153" s="103"/>
      <c r="R153" s="103"/>
      <c r="S153" s="103"/>
      <c r="T153" s="104"/>
      <c r="U153" s="102"/>
      <c r="V153" s="103"/>
      <c r="W153" s="103"/>
      <c r="X153" s="103"/>
      <c r="Y153" s="103"/>
      <c r="Z153" s="104"/>
    </row>
    <row r="154" spans="1:26" x14ac:dyDescent="0.2">
      <c r="A154" s="137" t="s">
        <v>400</v>
      </c>
      <c r="B154" s="138"/>
      <c r="C154" s="102"/>
      <c r="D154" s="103"/>
      <c r="E154" s="103"/>
      <c r="F154" s="103"/>
      <c r="G154" s="103"/>
      <c r="H154" s="103"/>
      <c r="I154" s="103"/>
      <c r="J154" s="103"/>
      <c r="K154" s="104"/>
      <c r="L154" s="102"/>
      <c r="M154" s="103"/>
      <c r="N154" s="103"/>
      <c r="O154" s="103"/>
      <c r="P154" s="103"/>
      <c r="Q154" s="103"/>
      <c r="R154" s="103"/>
      <c r="S154" s="103"/>
      <c r="T154" s="104"/>
      <c r="U154" s="102"/>
      <c r="V154" s="103"/>
      <c r="W154" s="103"/>
      <c r="X154" s="103"/>
      <c r="Y154" s="103"/>
      <c r="Z154" s="104"/>
    </row>
    <row r="155" spans="1:26" x14ac:dyDescent="0.2">
      <c r="A155" s="137" t="s">
        <v>401</v>
      </c>
      <c r="B155" s="138"/>
      <c r="C155" s="102"/>
      <c r="D155" s="103"/>
      <c r="E155" s="103"/>
      <c r="F155" s="103"/>
      <c r="G155" s="103"/>
      <c r="H155" s="103"/>
      <c r="I155" s="103"/>
      <c r="J155" s="103"/>
      <c r="K155" s="104"/>
      <c r="L155" s="102"/>
      <c r="M155" s="103"/>
      <c r="N155" s="103"/>
      <c r="O155" s="103"/>
      <c r="P155" s="103"/>
      <c r="Q155" s="103"/>
      <c r="R155" s="103"/>
      <c r="S155" s="103"/>
      <c r="T155" s="104"/>
      <c r="U155" s="102"/>
      <c r="V155" s="103"/>
      <c r="W155" s="103"/>
      <c r="X155" s="103"/>
      <c r="Y155" s="103"/>
      <c r="Z155" s="104"/>
    </row>
    <row r="156" spans="1:26" ht="15" customHeight="1" x14ac:dyDescent="0.2">
      <c r="A156" s="137" t="s">
        <v>402</v>
      </c>
      <c r="B156" s="138"/>
      <c r="C156" s="102"/>
      <c r="D156" s="103"/>
      <c r="E156" s="103"/>
      <c r="F156" s="103"/>
      <c r="G156" s="103"/>
      <c r="H156" s="103"/>
      <c r="I156" s="103"/>
      <c r="J156" s="103"/>
      <c r="K156" s="104"/>
      <c r="L156" s="102"/>
      <c r="M156" s="103"/>
      <c r="N156" s="103"/>
      <c r="O156" s="103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</row>
    <row r="157" spans="1:26" ht="15" customHeight="1" thickBot="1" x14ac:dyDescent="0.25">
      <c r="A157" s="139" t="s">
        <v>403</v>
      </c>
      <c r="B157" s="140"/>
      <c r="C157" s="105"/>
      <c r="D157" s="106"/>
      <c r="E157" s="106"/>
      <c r="F157" s="106"/>
      <c r="G157" s="106"/>
      <c r="H157" s="106"/>
      <c r="I157" s="106"/>
      <c r="J157" s="106"/>
      <c r="K157" s="107"/>
      <c r="L157" s="105"/>
      <c r="M157" s="106"/>
      <c r="N157" s="106"/>
      <c r="O157" s="106"/>
      <c r="P157" s="106"/>
      <c r="Q157" s="106"/>
      <c r="R157" s="106"/>
      <c r="S157" s="106"/>
      <c r="T157" s="107"/>
      <c r="U157" s="105"/>
      <c r="V157" s="106"/>
      <c r="W157" s="106"/>
      <c r="X157" s="106"/>
      <c r="Y157" s="106"/>
      <c r="Z157" s="107"/>
    </row>
    <row r="158" spans="1:26" x14ac:dyDescent="0.2">
      <c r="A158" s="141" t="s">
        <v>404</v>
      </c>
      <c r="B158" s="142"/>
      <c r="C158" s="109"/>
      <c r="D158" s="110"/>
      <c r="E158" s="110"/>
      <c r="F158" s="110"/>
      <c r="G158" s="110"/>
      <c r="H158" s="110"/>
      <c r="I158" s="110"/>
      <c r="J158" s="110"/>
      <c r="K158" s="111"/>
      <c r="L158" s="109"/>
      <c r="M158" s="110"/>
      <c r="N158" s="110"/>
      <c r="O158" s="110"/>
      <c r="P158" s="110"/>
      <c r="Q158" s="110"/>
      <c r="R158" s="110"/>
      <c r="S158" s="110"/>
      <c r="T158" s="111"/>
      <c r="U158" s="109"/>
      <c r="V158" s="110"/>
      <c r="W158" s="110"/>
      <c r="X158" s="110"/>
      <c r="Y158" s="110"/>
      <c r="Z158" s="111"/>
    </row>
    <row r="159" spans="1:26" x14ac:dyDescent="0.2">
      <c r="A159" s="137" t="s">
        <v>405</v>
      </c>
      <c r="B159" s="138"/>
      <c r="C159" s="102"/>
      <c r="D159" s="103"/>
      <c r="E159" s="103"/>
      <c r="F159" s="103"/>
      <c r="G159" s="103"/>
      <c r="H159" s="103"/>
      <c r="I159" s="103"/>
      <c r="J159" s="103"/>
      <c r="K159" s="104"/>
      <c r="L159" s="102"/>
      <c r="M159" s="103"/>
      <c r="N159" s="103"/>
      <c r="O159" s="103"/>
      <c r="P159" s="103"/>
      <c r="Q159" s="103"/>
      <c r="R159" s="103"/>
      <c r="S159" s="103"/>
      <c r="T159" s="104"/>
      <c r="U159" s="102"/>
      <c r="V159" s="103"/>
      <c r="W159" s="103"/>
      <c r="X159" s="103"/>
      <c r="Y159" s="103"/>
      <c r="Z159" s="104"/>
    </row>
    <row r="160" spans="1:26" ht="15" customHeight="1" x14ac:dyDescent="0.2">
      <c r="A160" s="137" t="s">
        <v>406</v>
      </c>
      <c r="B160" s="138"/>
      <c r="C160" s="102"/>
      <c r="D160" s="103"/>
      <c r="E160" s="103"/>
      <c r="F160" s="103"/>
      <c r="G160" s="103"/>
      <c r="H160" s="103"/>
      <c r="I160" s="103"/>
      <c r="J160" s="103"/>
      <c r="K160" s="104"/>
      <c r="L160" s="102"/>
      <c r="M160" s="103"/>
      <c r="N160" s="103"/>
      <c r="O160" s="103"/>
      <c r="P160" s="103"/>
      <c r="Q160" s="103"/>
      <c r="R160" s="103"/>
      <c r="S160" s="103"/>
      <c r="T160" s="104"/>
      <c r="U160" s="102"/>
      <c r="V160" s="103"/>
      <c r="W160" s="103"/>
      <c r="X160" s="103"/>
      <c r="Y160" s="103"/>
      <c r="Z160" s="104"/>
    </row>
    <row r="161" spans="1:26" x14ac:dyDescent="0.2">
      <c r="A161" s="137" t="s">
        <v>407</v>
      </c>
      <c r="B161" s="138"/>
      <c r="C161" s="102"/>
      <c r="D161" s="103"/>
      <c r="E161" s="103"/>
      <c r="F161" s="103"/>
      <c r="G161" s="103"/>
      <c r="H161" s="103"/>
      <c r="I161" s="103"/>
      <c r="J161" s="103"/>
      <c r="K161" s="104"/>
      <c r="L161" s="102"/>
      <c r="M161" s="103"/>
      <c r="N161" s="103"/>
      <c r="O161" s="103"/>
      <c r="P161" s="103"/>
      <c r="Q161" s="103"/>
      <c r="R161" s="103"/>
      <c r="S161" s="103"/>
      <c r="T161" s="104"/>
      <c r="U161" s="102"/>
      <c r="V161" s="103"/>
      <c r="W161" s="103"/>
      <c r="X161" s="103"/>
      <c r="Y161" s="103"/>
      <c r="Z161" s="104"/>
    </row>
    <row r="162" spans="1:26" ht="15" customHeight="1" x14ac:dyDescent="0.2">
      <c r="A162" s="137" t="s">
        <v>408</v>
      </c>
      <c r="B162" s="138"/>
      <c r="C162" s="102"/>
      <c r="D162" s="103"/>
      <c r="E162" s="103"/>
      <c r="F162" s="103"/>
      <c r="G162" s="103"/>
      <c r="H162" s="103"/>
      <c r="I162" s="103"/>
      <c r="J162" s="103"/>
      <c r="K162" s="104"/>
      <c r="L162" s="102"/>
      <c r="M162" s="103"/>
      <c r="N162" s="103"/>
      <c r="O162" s="103"/>
      <c r="P162" s="103"/>
      <c r="Q162" s="103"/>
      <c r="R162" s="103"/>
      <c r="S162" s="103"/>
      <c r="T162" s="104"/>
      <c r="U162" s="102"/>
      <c r="V162" s="103"/>
      <c r="W162" s="103"/>
      <c r="X162" s="103"/>
      <c r="Y162" s="103"/>
      <c r="Z162" s="104"/>
    </row>
    <row r="163" spans="1:26" x14ac:dyDescent="0.2">
      <c r="A163" s="137" t="s">
        <v>409</v>
      </c>
      <c r="B163" s="138"/>
      <c r="C163" s="102"/>
      <c r="D163" s="103"/>
      <c r="E163" s="103"/>
      <c r="F163" s="103"/>
      <c r="G163" s="103"/>
      <c r="H163" s="103"/>
      <c r="I163" s="103"/>
      <c r="J163" s="103"/>
      <c r="K163" s="104"/>
      <c r="L163" s="102"/>
      <c r="M163" s="103"/>
      <c r="N163" s="103"/>
      <c r="O163" s="103"/>
      <c r="P163" s="103"/>
      <c r="Q163" s="103"/>
      <c r="R163" s="103"/>
      <c r="S163" s="103"/>
      <c r="T163" s="104"/>
      <c r="U163" s="102"/>
      <c r="V163" s="103"/>
      <c r="W163" s="103"/>
      <c r="X163" s="103"/>
      <c r="Y163" s="103"/>
      <c r="Z163" s="104"/>
    </row>
    <row r="164" spans="1:26" x14ac:dyDescent="0.2">
      <c r="A164" s="137" t="s">
        <v>410</v>
      </c>
      <c r="B164" s="138"/>
      <c r="C164" s="102"/>
      <c r="D164" s="103"/>
      <c r="E164" s="103"/>
      <c r="F164" s="103"/>
      <c r="G164" s="103"/>
      <c r="H164" s="103"/>
      <c r="I164" s="103"/>
      <c r="J164" s="103"/>
      <c r="K164" s="104"/>
      <c r="L164" s="102"/>
      <c r="M164" s="103"/>
      <c r="N164" s="103"/>
      <c r="O164" s="103"/>
      <c r="P164" s="103"/>
      <c r="Q164" s="103"/>
      <c r="R164" s="103"/>
      <c r="S164" s="103"/>
      <c r="T164" s="104"/>
      <c r="U164" s="102"/>
      <c r="V164" s="103"/>
      <c r="W164" s="103"/>
      <c r="X164" s="103"/>
      <c r="Y164" s="103"/>
      <c r="Z164" s="104"/>
    </row>
    <row r="165" spans="1:26" x14ac:dyDescent="0.2">
      <c r="A165" s="137" t="s">
        <v>411</v>
      </c>
      <c r="B165" s="138"/>
      <c r="C165" s="102"/>
      <c r="D165" s="103"/>
      <c r="E165" s="103"/>
      <c r="F165" s="103"/>
      <c r="G165" s="103"/>
      <c r="H165" s="103"/>
      <c r="I165" s="103"/>
      <c r="J165" s="103"/>
      <c r="K165" s="104"/>
      <c r="L165" s="102"/>
      <c r="M165" s="103"/>
      <c r="N165" s="103"/>
      <c r="O165" s="103"/>
      <c r="P165" s="103"/>
      <c r="Q165" s="103"/>
      <c r="R165" s="103"/>
      <c r="S165" s="103"/>
      <c r="T165" s="104"/>
      <c r="U165" s="102"/>
      <c r="V165" s="103"/>
      <c r="W165" s="103"/>
      <c r="X165" s="103"/>
      <c r="Y165" s="103"/>
      <c r="Z165" s="104"/>
    </row>
    <row r="166" spans="1:26" x14ac:dyDescent="0.2">
      <c r="A166" s="137" t="s">
        <v>412</v>
      </c>
      <c r="B166" s="138"/>
      <c r="C166" s="102"/>
      <c r="D166" s="103"/>
      <c r="E166" s="103"/>
      <c r="F166" s="103"/>
      <c r="G166" s="103"/>
      <c r="H166" s="103"/>
      <c r="I166" s="103"/>
      <c r="J166" s="103"/>
      <c r="K166" s="104"/>
      <c r="L166" s="102"/>
      <c r="M166" s="103"/>
      <c r="N166" s="103"/>
      <c r="O166" s="103"/>
      <c r="P166" s="103"/>
      <c r="Q166" s="103"/>
      <c r="R166" s="103"/>
      <c r="S166" s="103"/>
      <c r="T166" s="104"/>
      <c r="U166" s="102"/>
      <c r="V166" s="103"/>
      <c r="W166" s="103"/>
      <c r="X166" s="103"/>
      <c r="Y166" s="103"/>
      <c r="Z166" s="104"/>
    </row>
    <row r="167" spans="1:26" x14ac:dyDescent="0.2">
      <c r="A167" s="137" t="s">
        <v>413</v>
      </c>
      <c r="B167" s="138"/>
      <c r="C167" s="102"/>
      <c r="D167" s="103"/>
      <c r="E167" s="103"/>
      <c r="F167" s="103"/>
      <c r="G167" s="103"/>
      <c r="H167" s="103"/>
      <c r="I167" s="103"/>
      <c r="J167" s="103"/>
      <c r="K167" s="104"/>
      <c r="L167" s="102"/>
      <c r="M167" s="103"/>
      <c r="N167" s="103"/>
      <c r="O167" s="103"/>
      <c r="P167" s="103"/>
      <c r="Q167" s="103"/>
      <c r="R167" s="103"/>
      <c r="S167" s="103"/>
      <c r="T167" s="104"/>
      <c r="U167" s="102"/>
      <c r="V167" s="103"/>
      <c r="W167" s="103"/>
      <c r="X167" s="103"/>
      <c r="Y167" s="103"/>
      <c r="Z167" s="104"/>
    </row>
    <row r="168" spans="1:26" ht="16" thickBot="1" x14ac:dyDescent="0.25">
      <c r="A168" s="139" t="s">
        <v>414</v>
      </c>
      <c r="B168" s="140"/>
      <c r="C168" s="105"/>
      <c r="D168" s="106"/>
      <c r="E168" s="106"/>
      <c r="F168" s="106"/>
      <c r="G168" s="106"/>
      <c r="H168" s="106"/>
      <c r="I168" s="106"/>
      <c r="J168" s="106"/>
      <c r="K168" s="107"/>
      <c r="L168" s="105"/>
      <c r="M168" s="106"/>
      <c r="N168" s="106"/>
      <c r="O168" s="106"/>
      <c r="P168" s="106"/>
      <c r="Q168" s="106"/>
      <c r="R168" s="106"/>
      <c r="S168" s="106"/>
      <c r="T168" s="107"/>
      <c r="U168" s="105"/>
      <c r="V168" s="106"/>
      <c r="W168" s="106"/>
      <c r="X168" s="106"/>
      <c r="Y168" s="106"/>
      <c r="Z168" s="107"/>
    </row>
    <row r="169" spans="1:26" x14ac:dyDescent="0.2">
      <c r="A169" s="141" t="s">
        <v>415</v>
      </c>
      <c r="B169" s="142"/>
      <c r="C169" s="109"/>
      <c r="D169" s="110"/>
      <c r="E169" s="110"/>
      <c r="F169" s="110"/>
      <c r="G169" s="110"/>
      <c r="H169" s="110"/>
      <c r="I169" s="110"/>
      <c r="J169" s="110"/>
      <c r="K169" s="111"/>
      <c r="L169" s="109"/>
      <c r="M169" s="110"/>
      <c r="N169" s="110"/>
      <c r="O169" s="110"/>
      <c r="P169" s="110"/>
      <c r="Q169" s="110"/>
      <c r="R169" s="110"/>
      <c r="S169" s="110"/>
      <c r="T169" s="111"/>
      <c r="U169" s="109"/>
      <c r="V169" s="110"/>
      <c r="W169" s="110"/>
      <c r="X169" s="110"/>
      <c r="Y169" s="110"/>
      <c r="Z169" s="111"/>
    </row>
    <row r="170" spans="1:26" ht="15" customHeight="1" x14ac:dyDescent="0.2">
      <c r="A170" s="137" t="s">
        <v>416</v>
      </c>
      <c r="B170" s="138"/>
      <c r="C170" s="102"/>
      <c r="D170" s="103"/>
      <c r="E170" s="103"/>
      <c r="F170" s="103"/>
      <c r="G170" s="103"/>
      <c r="H170" s="103"/>
      <c r="I170" s="103"/>
      <c r="J170" s="103"/>
      <c r="K170" s="104"/>
      <c r="L170" s="102"/>
      <c r="M170" s="103"/>
      <c r="N170" s="103"/>
      <c r="O170" s="103"/>
      <c r="P170" s="103"/>
      <c r="Q170" s="103"/>
      <c r="R170" s="103"/>
      <c r="S170" s="103"/>
      <c r="T170" s="104"/>
      <c r="U170" s="102"/>
      <c r="V170" s="103"/>
      <c r="W170" s="103"/>
      <c r="X170" s="103"/>
      <c r="Y170" s="103"/>
      <c r="Z170" s="104"/>
    </row>
    <row r="171" spans="1:26" ht="15" customHeight="1" x14ac:dyDescent="0.2">
      <c r="A171" s="137" t="s">
        <v>417</v>
      </c>
      <c r="B171" s="138"/>
      <c r="C171" s="102"/>
      <c r="D171" s="103"/>
      <c r="E171" s="103"/>
      <c r="F171" s="103"/>
      <c r="G171" s="103"/>
      <c r="H171" s="103"/>
      <c r="I171" s="103"/>
      <c r="J171" s="103"/>
      <c r="K171" s="104"/>
      <c r="L171" s="102"/>
      <c r="M171" s="103"/>
      <c r="N171" s="103"/>
      <c r="O171" s="103"/>
      <c r="P171" s="103"/>
      <c r="Q171" s="103"/>
      <c r="R171" s="103"/>
      <c r="S171" s="103"/>
      <c r="T171" s="104"/>
      <c r="U171" s="102"/>
      <c r="V171" s="103"/>
      <c r="W171" s="103"/>
      <c r="X171" s="103"/>
      <c r="Y171" s="103"/>
      <c r="Z171" s="104"/>
    </row>
    <row r="172" spans="1:26" x14ac:dyDescent="0.2">
      <c r="A172" s="137" t="s">
        <v>418</v>
      </c>
      <c r="B172" s="138"/>
      <c r="C172" s="102"/>
      <c r="D172" s="103"/>
      <c r="E172" s="103"/>
      <c r="F172" s="103"/>
      <c r="G172" s="103"/>
      <c r="H172" s="103"/>
      <c r="I172" s="103"/>
      <c r="J172" s="103"/>
      <c r="K172" s="104"/>
      <c r="L172" s="102"/>
      <c r="M172" s="103"/>
      <c r="N172" s="103"/>
      <c r="O172" s="103"/>
      <c r="P172" s="103"/>
      <c r="Q172" s="103"/>
      <c r="R172" s="103"/>
      <c r="S172" s="103"/>
      <c r="T172" s="104"/>
      <c r="U172" s="102"/>
      <c r="V172" s="103"/>
      <c r="W172" s="103"/>
      <c r="X172" s="103"/>
      <c r="Y172" s="103"/>
      <c r="Z172" s="104"/>
    </row>
    <row r="173" spans="1:26" ht="15" customHeight="1" x14ac:dyDescent="0.2">
      <c r="A173" s="137" t="s">
        <v>419</v>
      </c>
      <c r="B173" s="138"/>
      <c r="C173" s="102"/>
      <c r="D173" s="103"/>
      <c r="E173" s="103"/>
      <c r="F173" s="103"/>
      <c r="G173" s="103"/>
      <c r="H173" s="103"/>
      <c r="I173" s="103"/>
      <c r="J173" s="103"/>
      <c r="K173" s="104"/>
      <c r="L173" s="102"/>
      <c r="M173" s="103"/>
      <c r="N173" s="103"/>
      <c r="O173" s="103"/>
      <c r="P173" s="103"/>
      <c r="Q173" s="103"/>
      <c r="R173" s="103"/>
      <c r="S173" s="103"/>
      <c r="T173" s="104"/>
      <c r="U173" s="102"/>
      <c r="V173" s="103"/>
      <c r="W173" s="103"/>
      <c r="X173" s="103"/>
      <c r="Y173" s="103"/>
      <c r="Z173" s="104"/>
    </row>
    <row r="174" spans="1:26" x14ac:dyDescent="0.2">
      <c r="A174" s="137" t="s">
        <v>420</v>
      </c>
      <c r="B174" s="138"/>
      <c r="C174" s="102"/>
      <c r="D174" s="103"/>
      <c r="E174" s="103"/>
      <c r="F174" s="103"/>
      <c r="G174" s="103"/>
      <c r="H174" s="103"/>
      <c r="I174" s="103"/>
      <c r="J174" s="103"/>
      <c r="K174" s="104"/>
      <c r="L174" s="102"/>
      <c r="M174" s="103"/>
      <c r="N174" s="103"/>
      <c r="O174" s="103"/>
      <c r="P174" s="103"/>
      <c r="Q174" s="103"/>
      <c r="R174" s="103"/>
      <c r="S174" s="103"/>
      <c r="T174" s="104"/>
      <c r="U174" s="102"/>
      <c r="V174" s="103"/>
      <c r="W174" s="103"/>
      <c r="X174" s="103"/>
      <c r="Y174" s="103"/>
      <c r="Z174" s="104"/>
    </row>
    <row r="175" spans="1:26" x14ac:dyDescent="0.2">
      <c r="A175" s="137" t="s">
        <v>421</v>
      </c>
      <c r="B175" s="138"/>
      <c r="C175" s="102"/>
      <c r="D175" s="103"/>
      <c r="E175" s="103"/>
      <c r="F175" s="103"/>
      <c r="G175" s="103"/>
      <c r="H175" s="103"/>
      <c r="I175" s="103"/>
      <c r="J175" s="103"/>
      <c r="K175" s="104"/>
      <c r="L175" s="102"/>
      <c r="M175" s="103"/>
      <c r="N175" s="103"/>
      <c r="O175" s="103"/>
      <c r="P175" s="103"/>
      <c r="Q175" s="103"/>
      <c r="R175" s="103"/>
      <c r="S175" s="103"/>
      <c r="T175" s="104"/>
      <c r="U175" s="102"/>
      <c r="V175" s="103"/>
      <c r="W175" s="103"/>
      <c r="X175" s="103"/>
      <c r="Y175" s="103"/>
      <c r="Z175" s="104"/>
    </row>
    <row r="176" spans="1:26" x14ac:dyDescent="0.2">
      <c r="A176" s="137" t="s">
        <v>422</v>
      </c>
      <c r="B176" s="138"/>
      <c r="C176" s="102"/>
      <c r="D176" s="103"/>
      <c r="E176" s="103"/>
      <c r="F176" s="103"/>
      <c r="G176" s="103"/>
      <c r="H176" s="103"/>
      <c r="I176" s="103"/>
      <c r="J176" s="103"/>
      <c r="K176" s="104"/>
      <c r="L176" s="102"/>
      <c r="M176" s="103"/>
      <c r="N176" s="103"/>
      <c r="O176" s="103"/>
      <c r="P176" s="103"/>
      <c r="Q176" s="103"/>
      <c r="R176" s="103"/>
      <c r="S176" s="103"/>
      <c r="T176" s="104"/>
      <c r="U176" s="102"/>
      <c r="V176" s="103"/>
      <c r="W176" s="103"/>
      <c r="X176" s="103"/>
      <c r="Y176" s="103"/>
      <c r="Z176" s="104"/>
    </row>
    <row r="177" spans="1:26" ht="15" customHeight="1" x14ac:dyDescent="0.2">
      <c r="A177" s="137" t="s">
        <v>423</v>
      </c>
      <c r="B177" s="138"/>
      <c r="C177" s="102"/>
      <c r="D177" s="103"/>
      <c r="E177" s="103"/>
      <c r="F177" s="103"/>
      <c r="G177" s="103"/>
      <c r="H177" s="103"/>
      <c r="I177" s="103"/>
      <c r="J177" s="103"/>
      <c r="K177" s="104"/>
      <c r="L177" s="102"/>
      <c r="M177" s="103"/>
      <c r="N177" s="103"/>
      <c r="O177" s="103"/>
      <c r="P177" s="103"/>
      <c r="Q177" s="103"/>
      <c r="R177" s="103"/>
      <c r="S177" s="103"/>
      <c r="T177" s="104"/>
      <c r="U177" s="102"/>
      <c r="V177" s="103"/>
      <c r="W177" s="103"/>
      <c r="X177" s="103"/>
      <c r="Y177" s="103"/>
      <c r="Z177" s="104"/>
    </row>
    <row r="178" spans="1:26" ht="15" customHeight="1" x14ac:dyDescent="0.2">
      <c r="A178" s="137" t="s">
        <v>424</v>
      </c>
      <c r="B178" s="138"/>
      <c r="C178" s="102"/>
      <c r="D178" s="103"/>
      <c r="E178" s="103"/>
      <c r="F178" s="103"/>
      <c r="G178" s="103"/>
      <c r="H178" s="103"/>
      <c r="I178" s="103"/>
      <c r="J178" s="103"/>
      <c r="K178" s="104"/>
      <c r="L178" s="102"/>
      <c r="M178" s="103"/>
      <c r="N178" s="103"/>
      <c r="O178" s="103"/>
      <c r="P178" s="103"/>
      <c r="Q178" s="103"/>
      <c r="R178" s="103"/>
      <c r="S178" s="103"/>
      <c r="T178" s="104"/>
      <c r="U178" s="102"/>
      <c r="V178" s="103"/>
      <c r="W178" s="103"/>
      <c r="X178" s="103"/>
      <c r="Y178" s="103"/>
      <c r="Z178" s="104"/>
    </row>
    <row r="179" spans="1:26" ht="16" thickBot="1" x14ac:dyDescent="0.25">
      <c r="A179" s="139" t="s">
        <v>425</v>
      </c>
      <c r="B179" s="140"/>
      <c r="C179" s="105"/>
      <c r="D179" s="106"/>
      <c r="E179" s="106"/>
      <c r="F179" s="106"/>
      <c r="G179" s="106"/>
      <c r="H179" s="106"/>
      <c r="I179" s="106"/>
      <c r="J179" s="106"/>
      <c r="K179" s="107"/>
      <c r="L179" s="105"/>
      <c r="M179" s="106"/>
      <c r="N179" s="106"/>
      <c r="O179" s="106"/>
      <c r="P179" s="106"/>
      <c r="Q179" s="106"/>
      <c r="R179" s="106"/>
      <c r="S179" s="106"/>
      <c r="T179" s="107"/>
      <c r="U179" s="105"/>
      <c r="V179" s="106"/>
      <c r="W179" s="106"/>
      <c r="X179" s="106"/>
      <c r="Y179" s="106"/>
      <c r="Z179" s="107"/>
    </row>
    <row r="180" spans="1:26" x14ac:dyDescent="0.2">
      <c r="A180" s="141" t="s">
        <v>426</v>
      </c>
      <c r="B180" s="142"/>
      <c r="C180" s="109"/>
      <c r="D180" s="110"/>
      <c r="E180" s="110"/>
      <c r="F180" s="110"/>
      <c r="G180" s="110"/>
      <c r="H180" s="110"/>
      <c r="I180" s="110"/>
      <c r="J180" s="110"/>
      <c r="K180" s="111"/>
      <c r="L180" s="109"/>
      <c r="M180" s="110"/>
      <c r="N180" s="110"/>
      <c r="O180" s="110"/>
      <c r="P180" s="110"/>
      <c r="Q180" s="110"/>
      <c r="R180" s="110"/>
      <c r="S180" s="110"/>
      <c r="T180" s="111"/>
      <c r="U180" s="109"/>
      <c r="V180" s="110"/>
      <c r="W180" s="110"/>
      <c r="X180" s="110"/>
      <c r="Y180" s="110"/>
      <c r="Z180" s="111"/>
    </row>
    <row r="181" spans="1:26" x14ac:dyDescent="0.2">
      <c r="A181" s="137" t="s">
        <v>427</v>
      </c>
      <c r="B181" s="138"/>
      <c r="C181" s="102"/>
      <c r="D181" s="103"/>
      <c r="E181" s="103"/>
      <c r="F181" s="103"/>
      <c r="G181" s="103"/>
      <c r="H181" s="103"/>
      <c r="I181" s="103"/>
      <c r="J181" s="103"/>
      <c r="K181" s="104"/>
      <c r="L181" s="102"/>
      <c r="M181" s="103"/>
      <c r="N181" s="103"/>
      <c r="O181" s="103"/>
      <c r="P181" s="103"/>
      <c r="Q181" s="103"/>
      <c r="R181" s="103"/>
      <c r="S181" s="103"/>
      <c r="T181" s="104"/>
      <c r="U181" s="102"/>
      <c r="V181" s="103"/>
      <c r="W181" s="103"/>
      <c r="X181" s="103"/>
      <c r="Y181" s="103"/>
      <c r="Z181" s="104"/>
    </row>
    <row r="182" spans="1:26" ht="15" customHeight="1" x14ac:dyDescent="0.2">
      <c r="A182" s="137" t="s">
        <v>428</v>
      </c>
      <c r="B182" s="138"/>
      <c r="C182" s="102"/>
      <c r="D182" s="103"/>
      <c r="E182" s="103"/>
      <c r="F182" s="103"/>
      <c r="G182" s="103"/>
      <c r="H182" s="103"/>
      <c r="I182" s="103"/>
      <c r="J182" s="103"/>
      <c r="K182" s="104"/>
      <c r="L182" s="102"/>
      <c r="M182" s="103"/>
      <c r="N182" s="103"/>
      <c r="O182" s="103"/>
      <c r="P182" s="103"/>
      <c r="Q182" s="103"/>
      <c r="R182" s="103"/>
      <c r="S182" s="103"/>
      <c r="T182" s="104"/>
      <c r="U182" s="102"/>
      <c r="V182" s="103"/>
      <c r="W182" s="103"/>
      <c r="X182" s="103"/>
      <c r="Y182" s="103"/>
      <c r="Z182" s="104"/>
    </row>
    <row r="183" spans="1:26" ht="15" customHeight="1" x14ac:dyDescent="0.2">
      <c r="A183" s="137" t="s">
        <v>429</v>
      </c>
      <c r="B183" s="138"/>
      <c r="C183" s="102"/>
      <c r="D183" s="103"/>
      <c r="E183" s="103"/>
      <c r="F183" s="103"/>
      <c r="G183" s="103"/>
      <c r="H183" s="103"/>
      <c r="I183" s="103"/>
      <c r="J183" s="103"/>
      <c r="K183" s="104"/>
      <c r="L183" s="102"/>
      <c r="M183" s="103"/>
      <c r="N183" s="103"/>
      <c r="O183" s="103"/>
      <c r="P183" s="103"/>
      <c r="Q183" s="103"/>
      <c r="R183" s="103"/>
      <c r="S183" s="103"/>
      <c r="T183" s="104"/>
      <c r="U183" s="102"/>
      <c r="V183" s="103"/>
      <c r="W183" s="103"/>
      <c r="X183" s="103"/>
      <c r="Y183" s="103"/>
      <c r="Z183" s="104"/>
    </row>
    <row r="184" spans="1:26" ht="15" customHeight="1" x14ac:dyDescent="0.2">
      <c r="A184" s="137" t="s">
        <v>430</v>
      </c>
      <c r="B184" s="138"/>
      <c r="C184" s="102"/>
      <c r="D184" s="103"/>
      <c r="E184" s="103"/>
      <c r="F184" s="103"/>
      <c r="G184" s="103"/>
      <c r="H184" s="103"/>
      <c r="I184" s="103"/>
      <c r="J184" s="103"/>
      <c r="K184" s="104"/>
      <c r="L184" s="102"/>
      <c r="M184" s="103"/>
      <c r="N184" s="103"/>
      <c r="O184" s="103"/>
      <c r="P184" s="103"/>
      <c r="Q184" s="103"/>
      <c r="R184" s="103"/>
      <c r="S184" s="103"/>
      <c r="T184" s="104"/>
      <c r="U184" s="102"/>
      <c r="V184" s="103"/>
      <c r="W184" s="103"/>
      <c r="X184" s="103"/>
      <c r="Y184" s="103"/>
      <c r="Z184" s="104"/>
    </row>
    <row r="185" spans="1:26" ht="15" customHeight="1" x14ac:dyDescent="0.2">
      <c r="A185" s="137" t="s">
        <v>431</v>
      </c>
      <c r="B185" s="138"/>
      <c r="C185" s="102"/>
      <c r="D185" s="103"/>
      <c r="E185" s="103"/>
      <c r="F185" s="103"/>
      <c r="G185" s="103"/>
      <c r="H185" s="103"/>
      <c r="I185" s="103"/>
      <c r="J185" s="103"/>
      <c r="K185" s="104"/>
      <c r="L185" s="102"/>
      <c r="M185" s="103"/>
      <c r="N185" s="103"/>
      <c r="O185" s="103"/>
      <c r="P185" s="103"/>
      <c r="Q185" s="103"/>
      <c r="R185" s="103"/>
      <c r="S185" s="103"/>
      <c r="T185" s="104"/>
      <c r="U185" s="102"/>
      <c r="V185" s="103"/>
      <c r="W185" s="103"/>
      <c r="X185" s="103"/>
      <c r="Y185" s="103"/>
      <c r="Z185" s="104"/>
    </row>
    <row r="186" spans="1:26" x14ac:dyDescent="0.2">
      <c r="A186" s="137" t="s">
        <v>432</v>
      </c>
      <c r="B186" s="138"/>
      <c r="C186" s="102"/>
      <c r="D186" s="103"/>
      <c r="E186" s="103"/>
      <c r="F186" s="103"/>
      <c r="G186" s="103"/>
      <c r="H186" s="103"/>
      <c r="I186" s="103"/>
      <c r="J186" s="103"/>
      <c r="K186" s="104"/>
      <c r="L186" s="102"/>
      <c r="M186" s="103"/>
      <c r="N186" s="103"/>
      <c r="O186" s="103"/>
      <c r="P186" s="103"/>
      <c r="Q186" s="103"/>
      <c r="R186" s="103"/>
      <c r="S186" s="103"/>
      <c r="T186" s="104"/>
      <c r="U186" s="102"/>
      <c r="V186" s="103"/>
      <c r="W186" s="103"/>
      <c r="X186" s="103"/>
      <c r="Y186" s="103"/>
      <c r="Z186" s="104"/>
    </row>
    <row r="187" spans="1:26" x14ac:dyDescent="0.2">
      <c r="A187" s="137" t="s">
        <v>433</v>
      </c>
      <c r="B187" s="138"/>
      <c r="C187" s="102"/>
      <c r="D187" s="103"/>
      <c r="E187" s="103"/>
      <c r="F187" s="103"/>
      <c r="G187" s="103"/>
      <c r="H187" s="103"/>
      <c r="I187" s="103"/>
      <c r="J187" s="103"/>
      <c r="K187" s="104"/>
      <c r="L187" s="102"/>
      <c r="M187" s="103"/>
      <c r="N187" s="103"/>
      <c r="O187" s="103"/>
      <c r="P187" s="103"/>
      <c r="Q187" s="103"/>
      <c r="R187" s="103"/>
      <c r="S187" s="103"/>
      <c r="T187" s="104"/>
      <c r="U187" s="102"/>
      <c r="V187" s="103"/>
      <c r="W187" s="103"/>
      <c r="X187" s="103"/>
      <c r="Y187" s="103"/>
      <c r="Z187" s="104"/>
    </row>
    <row r="188" spans="1:26" x14ac:dyDescent="0.2">
      <c r="A188" s="137" t="s">
        <v>434</v>
      </c>
      <c r="B188" s="138"/>
      <c r="C188" s="102"/>
      <c r="D188" s="103"/>
      <c r="E188" s="103"/>
      <c r="F188" s="103"/>
      <c r="G188" s="103"/>
      <c r="H188" s="103"/>
      <c r="I188" s="103"/>
      <c r="J188" s="103"/>
      <c r="K188" s="104"/>
      <c r="L188" s="102"/>
      <c r="M188" s="103"/>
      <c r="N188" s="103"/>
      <c r="O188" s="103"/>
      <c r="P188" s="103"/>
      <c r="Q188" s="103"/>
      <c r="R188" s="103"/>
      <c r="S188" s="103"/>
      <c r="T188" s="104"/>
      <c r="U188" s="102"/>
      <c r="V188" s="103"/>
      <c r="W188" s="103"/>
      <c r="X188" s="103"/>
      <c r="Y188" s="103"/>
      <c r="Z188" s="104"/>
    </row>
    <row r="189" spans="1:26" x14ac:dyDescent="0.2">
      <c r="A189" s="137" t="s">
        <v>435</v>
      </c>
      <c r="B189" s="138"/>
      <c r="C189" s="102"/>
      <c r="D189" s="103"/>
      <c r="E189" s="103"/>
      <c r="F189" s="103"/>
      <c r="G189" s="103"/>
      <c r="H189" s="103"/>
      <c r="I189" s="103"/>
      <c r="J189" s="103"/>
      <c r="K189" s="104"/>
      <c r="L189" s="102"/>
      <c r="M189" s="103"/>
      <c r="N189" s="103"/>
      <c r="O189" s="103"/>
      <c r="P189" s="103"/>
      <c r="Q189" s="103"/>
      <c r="R189" s="103"/>
      <c r="S189" s="103"/>
      <c r="T189" s="104"/>
      <c r="U189" s="102"/>
      <c r="V189" s="103"/>
      <c r="W189" s="103"/>
      <c r="X189" s="103"/>
      <c r="Y189" s="103"/>
      <c r="Z189" s="104"/>
    </row>
    <row r="190" spans="1:26" ht="16" thickBot="1" x14ac:dyDescent="0.25">
      <c r="A190" s="139" t="s">
        <v>436</v>
      </c>
      <c r="B190" s="140"/>
      <c r="C190" s="105"/>
      <c r="D190" s="106"/>
      <c r="E190" s="106"/>
      <c r="F190" s="106"/>
      <c r="G190" s="106"/>
      <c r="H190" s="106"/>
      <c r="I190" s="106"/>
      <c r="J190" s="106"/>
      <c r="K190" s="107"/>
      <c r="L190" s="105"/>
      <c r="M190" s="106"/>
      <c r="N190" s="106"/>
      <c r="O190" s="106"/>
      <c r="P190" s="106"/>
      <c r="Q190" s="106"/>
      <c r="R190" s="106"/>
      <c r="S190" s="106"/>
      <c r="T190" s="107"/>
      <c r="U190" s="105"/>
      <c r="V190" s="106"/>
      <c r="W190" s="106"/>
      <c r="X190" s="106"/>
      <c r="Y190" s="106"/>
      <c r="Z190" s="107"/>
    </row>
  </sheetData>
  <mergeCells count="192">
    <mergeCell ref="U1:Z1"/>
    <mergeCell ref="A2:B2"/>
    <mergeCell ref="A4:B4"/>
    <mergeCell ref="A5:B5"/>
    <mergeCell ref="A6:B6"/>
    <mergeCell ref="A7:B7"/>
    <mergeCell ref="A8:B8"/>
    <mergeCell ref="A9:B9"/>
    <mergeCell ref="A10:B10"/>
    <mergeCell ref="A1:B1"/>
    <mergeCell ref="C1:K1"/>
    <mergeCell ref="L1:T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</mergeCells>
  <dataValidations count="1">
    <dataValidation type="list" allowBlank="1" showInputMessage="1" showErrorMessage="1" sqref="C180:Z180 C15:Z15 C26:Z26 C37:Z37 C48:Z48 C59:Z59 C70:Z70 C81:Z81 C92:Z92 C103:Z103 C114:Z114 C125:Z125 C136:Z136 C147:Z147 C158:Z158 C169:Z169 C4:Z4" xr:uid="{A6297A17-AA64-4EFB-8392-75402FCA4724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08C7E-806F-4822-9524-206953521AE7}">
  <dimension ref="A1:E21"/>
  <sheetViews>
    <sheetView workbookViewId="0">
      <selection activeCell="C4" sqref="C4"/>
    </sheetView>
  </sheetViews>
  <sheetFormatPr baseColWidth="10" defaultColWidth="8.83203125" defaultRowHeight="15" x14ac:dyDescent="0.2"/>
  <cols>
    <col min="1" max="1" width="10.5" customWidth="1"/>
    <col min="2" max="2" width="32.5" customWidth="1"/>
    <col min="3" max="4" width="30.6640625" customWidth="1"/>
    <col min="5" max="5" width="12.5" customWidth="1"/>
  </cols>
  <sheetData>
    <row r="1" spans="1:5" ht="19" x14ac:dyDescent="0.25">
      <c r="A1" s="118" t="s">
        <v>242</v>
      </c>
      <c r="B1" s="119"/>
    </row>
    <row r="3" spans="1:5" ht="16" thickBot="1" x14ac:dyDescent="0.25">
      <c r="C3" s="87" t="s">
        <v>243</v>
      </c>
      <c r="D3" s="87" t="s">
        <v>240</v>
      </c>
      <c r="E3" s="87" t="s">
        <v>241</v>
      </c>
    </row>
    <row r="4" spans="1:5" x14ac:dyDescent="0.2">
      <c r="A4" s="115" t="s">
        <v>44</v>
      </c>
      <c r="B4" s="56" t="s">
        <v>0</v>
      </c>
      <c r="C4" s="60"/>
      <c r="D4" s="60"/>
      <c r="E4" s="61"/>
    </row>
    <row r="5" spans="1:5" x14ac:dyDescent="0.2">
      <c r="A5" s="116"/>
      <c r="B5" s="55" t="s">
        <v>28</v>
      </c>
      <c r="C5" s="51"/>
      <c r="D5" s="51"/>
      <c r="E5" s="62"/>
    </row>
    <row r="6" spans="1:5" ht="16" thickBot="1" x14ac:dyDescent="0.25">
      <c r="A6" s="117"/>
      <c r="B6" s="58" t="s">
        <v>29</v>
      </c>
      <c r="C6" s="63"/>
      <c r="D6" s="63"/>
      <c r="E6" s="64"/>
    </row>
    <row r="7" spans="1:5" x14ac:dyDescent="0.2">
      <c r="A7" s="115" t="s">
        <v>45</v>
      </c>
      <c r="B7" s="56" t="s">
        <v>0</v>
      </c>
      <c r="C7" s="60"/>
      <c r="D7" s="60"/>
      <c r="E7" s="61"/>
    </row>
    <row r="8" spans="1:5" x14ac:dyDescent="0.2">
      <c r="A8" s="116"/>
      <c r="B8" s="55" t="s">
        <v>28</v>
      </c>
      <c r="C8" s="51"/>
      <c r="D8" s="51"/>
      <c r="E8" s="62"/>
    </row>
    <row r="9" spans="1:5" ht="16" thickBot="1" x14ac:dyDescent="0.25">
      <c r="A9" s="117"/>
      <c r="B9" s="58" t="s">
        <v>29</v>
      </c>
      <c r="C9" s="63"/>
      <c r="D9" s="63"/>
      <c r="E9" s="64"/>
    </row>
    <row r="10" spans="1:5" x14ac:dyDescent="0.2">
      <c r="A10" s="115" t="s">
        <v>46</v>
      </c>
      <c r="B10" s="56" t="s">
        <v>0</v>
      </c>
      <c r="C10" s="60"/>
      <c r="D10" s="60"/>
      <c r="E10" s="61"/>
    </row>
    <row r="11" spans="1:5" x14ac:dyDescent="0.2">
      <c r="A11" s="116"/>
      <c r="B11" s="55" t="s">
        <v>28</v>
      </c>
      <c r="C11" s="51"/>
      <c r="D11" s="51"/>
      <c r="E11" s="62"/>
    </row>
    <row r="12" spans="1:5" ht="16" thickBot="1" x14ac:dyDescent="0.25">
      <c r="A12" s="117"/>
      <c r="B12" s="58" t="s">
        <v>29</v>
      </c>
      <c r="C12" s="63"/>
      <c r="D12" s="63"/>
      <c r="E12" s="64"/>
    </row>
    <row r="13" spans="1:5" x14ac:dyDescent="0.2">
      <c r="A13" s="115" t="s">
        <v>47</v>
      </c>
      <c r="B13" s="56" t="s">
        <v>0</v>
      </c>
      <c r="C13" s="60"/>
      <c r="D13" s="60"/>
      <c r="E13" s="61"/>
    </row>
    <row r="14" spans="1:5" x14ac:dyDescent="0.2">
      <c r="A14" s="116"/>
      <c r="B14" s="55" t="s">
        <v>28</v>
      </c>
      <c r="C14" s="51"/>
      <c r="D14" s="51"/>
      <c r="E14" s="62"/>
    </row>
    <row r="15" spans="1:5" ht="16" thickBot="1" x14ac:dyDescent="0.25">
      <c r="A15" s="117"/>
      <c r="B15" s="58" t="s">
        <v>29</v>
      </c>
      <c r="C15" s="63"/>
      <c r="D15" s="63"/>
      <c r="E15" s="64"/>
    </row>
    <row r="16" spans="1:5" x14ac:dyDescent="0.2">
      <c r="A16" s="115" t="s">
        <v>83</v>
      </c>
      <c r="B16" s="56" t="s">
        <v>0</v>
      </c>
      <c r="C16" s="60"/>
      <c r="D16" s="60"/>
      <c r="E16" s="61"/>
    </row>
    <row r="17" spans="1:5" x14ac:dyDescent="0.2">
      <c r="A17" s="116"/>
      <c r="B17" s="55" t="s">
        <v>28</v>
      </c>
      <c r="C17" s="51"/>
      <c r="D17" s="51"/>
      <c r="E17" s="62"/>
    </row>
    <row r="18" spans="1:5" ht="16" thickBot="1" x14ac:dyDescent="0.25">
      <c r="A18" s="117"/>
      <c r="B18" s="58" t="s">
        <v>29</v>
      </c>
      <c r="C18" s="63"/>
      <c r="D18" s="63"/>
      <c r="E18" s="64"/>
    </row>
    <row r="19" spans="1:5" x14ac:dyDescent="0.2">
      <c r="A19" s="115" t="s">
        <v>84</v>
      </c>
      <c r="B19" s="56" t="s">
        <v>0</v>
      </c>
      <c r="C19" s="60"/>
      <c r="D19" s="60"/>
      <c r="E19" s="61"/>
    </row>
    <row r="20" spans="1:5" x14ac:dyDescent="0.2">
      <c r="A20" s="116"/>
      <c r="B20" s="55" t="s">
        <v>28</v>
      </c>
      <c r="C20" s="51"/>
      <c r="D20" s="51"/>
      <c r="E20" s="62"/>
    </row>
    <row r="21" spans="1:5" ht="16" thickBot="1" x14ac:dyDescent="0.25">
      <c r="A21" s="117"/>
      <c r="B21" s="58" t="s">
        <v>29</v>
      </c>
      <c r="C21" s="63"/>
      <c r="D21" s="63"/>
      <c r="E21" s="64"/>
    </row>
  </sheetData>
  <mergeCells count="7">
    <mergeCell ref="A16:A18"/>
    <mergeCell ref="A19:A21"/>
    <mergeCell ref="A1:B1"/>
    <mergeCell ref="A4:A6"/>
    <mergeCell ref="A7:A9"/>
    <mergeCell ref="A10:A12"/>
    <mergeCell ref="A13:A1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11B37-79E3-4104-9121-7736C98F4FD7}">
  <dimension ref="A1:F127"/>
  <sheetViews>
    <sheetView zoomScale="99" zoomScaleNormal="99" workbookViewId="0">
      <selection activeCell="C4" sqref="C4"/>
    </sheetView>
  </sheetViews>
  <sheetFormatPr baseColWidth="10" defaultColWidth="8.83203125" defaultRowHeight="15" x14ac:dyDescent="0.2"/>
  <cols>
    <col min="1" max="1" width="22.5" bestFit="1" customWidth="1"/>
    <col min="2" max="2" width="81.6640625" bestFit="1" customWidth="1"/>
    <col min="4" max="5" width="9.1640625" hidden="1" customWidth="1"/>
  </cols>
  <sheetData>
    <row r="1" spans="1:6" ht="20" thickBot="1" x14ac:dyDescent="0.3">
      <c r="B1" s="89" t="str">
        <f>CONCATENATE("CLM Capabilities Assessment: ",'People Assessed'!C19)</f>
        <v xml:space="preserve">CLM Capabilities Assessment: </v>
      </c>
    </row>
    <row r="2" spans="1:6" x14ac:dyDescent="0.2">
      <c r="A2" s="141" t="s">
        <v>1</v>
      </c>
      <c r="B2" s="161"/>
      <c r="C2" s="142"/>
    </row>
    <row r="3" spans="1:6" ht="16" thickBot="1" x14ac:dyDescent="0.25">
      <c r="A3" s="77" t="s">
        <v>94</v>
      </c>
      <c r="B3" s="78" t="s">
        <v>221</v>
      </c>
      <c r="C3" s="79" t="s">
        <v>30</v>
      </c>
    </row>
    <row r="4" spans="1:6" x14ac:dyDescent="0.2">
      <c r="A4" s="158" t="s">
        <v>2</v>
      </c>
      <c r="B4" s="57" t="s">
        <v>95</v>
      </c>
      <c r="C4" s="67"/>
      <c r="D4" t="s">
        <v>38</v>
      </c>
      <c r="E4">
        <f>COUNTIF($C$4:$C$8,"None")</f>
        <v>0</v>
      </c>
    </row>
    <row r="5" spans="1:6" x14ac:dyDescent="0.2">
      <c r="A5" s="159"/>
      <c r="B5" s="2" t="s">
        <v>96</v>
      </c>
      <c r="C5" s="68"/>
      <c r="D5" t="s">
        <v>39</v>
      </c>
      <c r="E5">
        <f>COUNTIF($C$4:$C$8,"Low")</f>
        <v>0</v>
      </c>
    </row>
    <row r="6" spans="1:6" x14ac:dyDescent="0.2">
      <c r="A6" s="159"/>
      <c r="B6" s="2" t="s">
        <v>97</v>
      </c>
      <c r="C6" s="68"/>
      <c r="D6" t="s">
        <v>40</v>
      </c>
      <c r="E6">
        <f>COUNTIF($C$4:$C$8,"Medium")</f>
        <v>0</v>
      </c>
    </row>
    <row r="7" spans="1:6" x14ac:dyDescent="0.2">
      <c r="A7" s="160"/>
      <c r="B7" s="2" t="s">
        <v>98</v>
      </c>
      <c r="C7" s="68"/>
      <c r="D7" t="s">
        <v>41</v>
      </c>
      <c r="E7">
        <f>COUNTIF($C$4:$C$8,"High")</f>
        <v>0</v>
      </c>
    </row>
    <row r="8" spans="1:6" ht="16" thickBot="1" x14ac:dyDescent="0.25">
      <c r="A8" s="69" t="str">
        <f>IF(E8=0,"",VLOOKUP(E8,FiveFit,2))</f>
        <v/>
      </c>
      <c r="B8" s="59" t="s">
        <v>99</v>
      </c>
      <c r="C8" s="70"/>
      <c r="D8" t="s">
        <v>78</v>
      </c>
      <c r="E8">
        <f>E4+(E5*10)+(E6*100)+(E7*1000)</f>
        <v>0</v>
      </c>
      <c r="F8" t="str">
        <f>IF(AND(SUM(E4:E7)&gt;0,SUM(E4:E7)&lt;5),"Fit not assessed until all proficiency levels for this characteristic are rated","")</f>
        <v/>
      </c>
    </row>
    <row r="9" spans="1:6" x14ac:dyDescent="0.2">
      <c r="A9" s="158" t="s">
        <v>3</v>
      </c>
      <c r="B9" s="57" t="s">
        <v>100</v>
      </c>
      <c r="C9" s="67"/>
      <c r="D9" t="s">
        <v>38</v>
      </c>
      <c r="E9">
        <f>COUNTIF($C$9:$C$13,"None")</f>
        <v>0</v>
      </c>
    </row>
    <row r="10" spans="1:6" x14ac:dyDescent="0.2">
      <c r="A10" s="159"/>
      <c r="B10" s="2" t="s">
        <v>101</v>
      </c>
      <c r="C10" s="68"/>
      <c r="D10" t="s">
        <v>39</v>
      </c>
      <c r="E10">
        <f>COUNTIF($C$9:$C$13,"Low")</f>
        <v>0</v>
      </c>
    </row>
    <row r="11" spans="1:6" x14ac:dyDescent="0.2">
      <c r="A11" s="159"/>
      <c r="B11" s="2" t="s">
        <v>102</v>
      </c>
      <c r="C11" s="68"/>
      <c r="D11" t="s">
        <v>40</v>
      </c>
      <c r="E11">
        <f>COUNTIF($C$9:$C$13,"Medium")</f>
        <v>0</v>
      </c>
    </row>
    <row r="12" spans="1:6" x14ac:dyDescent="0.2">
      <c r="A12" s="160"/>
      <c r="B12" s="2" t="s">
        <v>103</v>
      </c>
      <c r="C12" s="68"/>
      <c r="D12" t="s">
        <v>41</v>
      </c>
      <c r="E12">
        <f>COUNTIF($C$9:$C$13,"High")</f>
        <v>0</v>
      </c>
    </row>
    <row r="13" spans="1:6" ht="16" thickBot="1" x14ac:dyDescent="0.25">
      <c r="A13" s="71" t="str">
        <f>IF(E13=0,"",VLOOKUP(E13,FiveFit,2))</f>
        <v/>
      </c>
      <c r="B13" s="53" t="s">
        <v>104</v>
      </c>
      <c r="C13" s="72"/>
      <c r="D13" t="s">
        <v>78</v>
      </c>
      <c r="E13">
        <f>E9+(E10*10)+(E11*100)+(E12*1000)</f>
        <v>0</v>
      </c>
      <c r="F13" t="str">
        <f>IF(AND(SUM(E9:E12)&gt;0,SUM(E9:E12)&lt;5),"Fit not assessed until all proficiency levels for this characteristic are rated","")</f>
        <v/>
      </c>
    </row>
    <row r="14" spans="1:6" x14ac:dyDescent="0.2">
      <c r="A14" s="162" t="s">
        <v>4</v>
      </c>
      <c r="B14" s="57" t="s">
        <v>105</v>
      </c>
      <c r="C14" s="67"/>
      <c r="D14" t="s">
        <v>38</v>
      </c>
      <c r="E14">
        <f>COUNTIF($C$14:$C$18,"None")</f>
        <v>0</v>
      </c>
    </row>
    <row r="15" spans="1:6" x14ac:dyDescent="0.2">
      <c r="A15" s="163"/>
      <c r="B15" s="2" t="s">
        <v>106</v>
      </c>
      <c r="C15" s="68"/>
      <c r="D15" t="s">
        <v>39</v>
      </c>
      <c r="E15">
        <f>COUNTIF($C$14:$C$18,"Low")</f>
        <v>0</v>
      </c>
    </row>
    <row r="16" spans="1:6" x14ac:dyDescent="0.2">
      <c r="A16" s="163"/>
      <c r="B16" s="2" t="s">
        <v>107</v>
      </c>
      <c r="C16" s="68"/>
      <c r="D16" t="s">
        <v>40</v>
      </c>
      <c r="E16">
        <f>COUNTIF($C$14:$C$18,"Medium")</f>
        <v>0</v>
      </c>
    </row>
    <row r="17" spans="1:6" x14ac:dyDescent="0.2">
      <c r="A17" s="163"/>
      <c r="B17" s="2" t="s">
        <v>108</v>
      </c>
      <c r="C17" s="68"/>
      <c r="D17" t="s">
        <v>41</v>
      </c>
      <c r="E17">
        <f>COUNTIF($C$14:$C$18,"High")</f>
        <v>0</v>
      </c>
    </row>
    <row r="18" spans="1:6" ht="16" thickBot="1" x14ac:dyDescent="0.25">
      <c r="A18" s="69" t="str">
        <f>IF(E18=0,"",VLOOKUP(E18,FiveFit,2))</f>
        <v/>
      </c>
      <c r="B18" s="59" t="s">
        <v>109</v>
      </c>
      <c r="C18" s="70"/>
      <c r="D18" t="s">
        <v>78</v>
      </c>
      <c r="E18">
        <f>E14+(E15*10)+(E16*100)+(E17*1000)</f>
        <v>0</v>
      </c>
      <c r="F18" t="str">
        <f>IF(AND(SUM(E14:E17)&gt;0,SUM(E14:E17)&lt;5),"Fit not assessed until all proficiency levels for this characteristic are rated","")</f>
        <v/>
      </c>
    </row>
    <row r="19" spans="1:6" ht="15" customHeight="1" x14ac:dyDescent="0.2">
      <c r="A19" s="162" t="s">
        <v>110</v>
      </c>
      <c r="B19" s="57" t="s">
        <v>111</v>
      </c>
      <c r="C19" s="67"/>
      <c r="D19" t="s">
        <v>38</v>
      </c>
      <c r="E19">
        <f>COUNTIF($C$19:$C$23,"None")</f>
        <v>0</v>
      </c>
    </row>
    <row r="20" spans="1:6" x14ac:dyDescent="0.2">
      <c r="A20" s="163"/>
      <c r="B20" s="2" t="s">
        <v>112</v>
      </c>
      <c r="C20" s="68"/>
      <c r="D20" t="s">
        <v>39</v>
      </c>
      <c r="E20">
        <f>COUNTIF($C$19:$C$23,"Low")</f>
        <v>0</v>
      </c>
    </row>
    <row r="21" spans="1:6" x14ac:dyDescent="0.2">
      <c r="A21" s="163"/>
      <c r="B21" s="2" t="s">
        <v>113</v>
      </c>
      <c r="C21" s="68"/>
      <c r="D21" t="s">
        <v>40</v>
      </c>
      <c r="E21">
        <f>COUNTIF($C$19:$C$23,"Medium")</f>
        <v>0</v>
      </c>
    </row>
    <row r="22" spans="1:6" x14ac:dyDescent="0.2">
      <c r="A22" s="163"/>
      <c r="B22" s="2" t="s">
        <v>114</v>
      </c>
      <c r="C22" s="68"/>
      <c r="D22" t="s">
        <v>41</v>
      </c>
      <c r="E22">
        <f>COUNTIF($C$19:$C$23,"High")</f>
        <v>0</v>
      </c>
    </row>
    <row r="23" spans="1:6" ht="16" thickBot="1" x14ac:dyDescent="0.25">
      <c r="A23" s="74" t="str">
        <f>IF(E23=0,"",VLOOKUP(E23,FiveFit,2))</f>
        <v/>
      </c>
      <c r="B23" s="75" t="s">
        <v>115</v>
      </c>
      <c r="C23" s="76"/>
      <c r="D23" t="s">
        <v>78</v>
      </c>
      <c r="E23">
        <f>E19+(E20*10)+(E21*100)+(E22*1000)</f>
        <v>0</v>
      </c>
      <c r="F23" t="str">
        <f>IF(AND(SUM(E19:E22)&gt;0,SUM(E19:E22)&lt;5),"Fit not assessed until all proficiency levels for this characteristic are rated","")</f>
        <v/>
      </c>
    </row>
    <row r="24" spans="1:6" x14ac:dyDescent="0.2">
      <c r="A24" s="159" t="s">
        <v>5</v>
      </c>
      <c r="B24" s="54" t="s">
        <v>116</v>
      </c>
      <c r="C24" s="73"/>
      <c r="D24" t="s">
        <v>38</v>
      </c>
      <c r="E24">
        <f>COUNTIF($C$24:$C$28,"None")</f>
        <v>0</v>
      </c>
    </row>
    <row r="25" spans="1:6" x14ac:dyDescent="0.2">
      <c r="A25" s="159"/>
      <c r="B25" s="2" t="s">
        <v>117</v>
      </c>
      <c r="C25" s="68"/>
      <c r="D25" t="s">
        <v>39</v>
      </c>
      <c r="E25">
        <f>COUNTIF($C$24:$C$28,"Low")</f>
        <v>0</v>
      </c>
    </row>
    <row r="26" spans="1:6" x14ac:dyDescent="0.2">
      <c r="A26" s="159"/>
      <c r="B26" s="2" t="s">
        <v>118</v>
      </c>
      <c r="C26" s="68"/>
      <c r="D26" t="s">
        <v>40</v>
      </c>
      <c r="E26">
        <f>COUNTIF($C$24:$C$28,"Medium")</f>
        <v>0</v>
      </c>
    </row>
    <row r="27" spans="1:6" x14ac:dyDescent="0.2">
      <c r="A27" s="160"/>
      <c r="B27" s="2" t="s">
        <v>119</v>
      </c>
      <c r="C27" s="68"/>
      <c r="D27" t="s">
        <v>41</v>
      </c>
      <c r="E27">
        <f>COUNTIF($C$24:$C$28,"High")</f>
        <v>0</v>
      </c>
    </row>
    <row r="28" spans="1:6" ht="16" thickBot="1" x14ac:dyDescent="0.25">
      <c r="A28" s="69" t="str">
        <f>IF(E28=0,"",VLOOKUP(E28,FiveFit,2))</f>
        <v/>
      </c>
      <c r="B28" s="59" t="s">
        <v>120</v>
      </c>
      <c r="C28" s="70"/>
      <c r="D28" t="s">
        <v>78</v>
      </c>
      <c r="E28">
        <f>E24+(E25*10)+(E26*100)+(E27*1000)</f>
        <v>0</v>
      </c>
      <c r="F28" t="str">
        <f>IF(AND(SUM(E24:E27)&gt;0,SUM(E24:E27)&lt;5),"Fit not assessed until all proficiency levels for this characteristic are rated","")</f>
        <v/>
      </c>
    </row>
    <row r="29" spans="1:6" x14ac:dyDescent="0.2">
      <c r="A29" s="158" t="s">
        <v>6</v>
      </c>
      <c r="B29" s="57" t="s">
        <v>121</v>
      </c>
      <c r="C29" s="67"/>
      <c r="D29" t="s">
        <v>38</v>
      </c>
      <c r="E29">
        <f>COUNTIF($C$29:$C$33,"None")</f>
        <v>0</v>
      </c>
    </row>
    <row r="30" spans="1:6" x14ac:dyDescent="0.2">
      <c r="A30" s="159"/>
      <c r="B30" s="2" t="s">
        <v>122</v>
      </c>
      <c r="C30" s="68"/>
      <c r="D30" t="s">
        <v>39</v>
      </c>
      <c r="E30">
        <f>COUNTIF($C$29:$C$33,"Low")</f>
        <v>0</v>
      </c>
    </row>
    <row r="31" spans="1:6" x14ac:dyDescent="0.2">
      <c r="A31" s="159"/>
      <c r="B31" s="2" t="s">
        <v>123</v>
      </c>
      <c r="C31" s="68"/>
      <c r="D31" t="s">
        <v>40</v>
      </c>
      <c r="E31">
        <f>COUNTIF($C$29:$C$33,"Medium")</f>
        <v>0</v>
      </c>
    </row>
    <row r="32" spans="1:6" x14ac:dyDescent="0.2">
      <c r="A32" s="160"/>
      <c r="B32" s="2" t="s">
        <v>124</v>
      </c>
      <c r="C32" s="68"/>
      <c r="D32" t="s">
        <v>41</v>
      </c>
      <c r="E32">
        <f>COUNTIF($C$29:$C$33,"High")</f>
        <v>0</v>
      </c>
    </row>
    <row r="33" spans="1:6" ht="16" thickBot="1" x14ac:dyDescent="0.25">
      <c r="A33" s="71" t="str">
        <f>IF(E33=0,"",VLOOKUP(E33,FiveFit,2))</f>
        <v/>
      </c>
      <c r="B33" s="53" t="s">
        <v>125</v>
      </c>
      <c r="C33" s="72"/>
      <c r="D33" t="s">
        <v>78</v>
      </c>
      <c r="E33">
        <f>E29+(E30*10)+(E31*100)+(E32*1000)</f>
        <v>0</v>
      </c>
      <c r="F33" t="str">
        <f>IF(AND(SUM(E29:E32)&gt;0,SUM(E29:E32)&lt;5),"Fit not assessed until all proficiency levels for this characteristic are rated","")</f>
        <v/>
      </c>
    </row>
    <row r="34" spans="1:6" x14ac:dyDescent="0.2">
      <c r="A34" s="158" t="s">
        <v>7</v>
      </c>
      <c r="B34" s="57" t="s">
        <v>126</v>
      </c>
      <c r="C34" s="67"/>
      <c r="D34" t="s">
        <v>38</v>
      </c>
      <c r="E34">
        <f>COUNTIF($C$34:$C$38,"None")</f>
        <v>0</v>
      </c>
    </row>
    <row r="35" spans="1:6" x14ac:dyDescent="0.2">
      <c r="A35" s="159"/>
      <c r="B35" s="2" t="s">
        <v>127</v>
      </c>
      <c r="C35" s="68"/>
      <c r="D35" t="s">
        <v>39</v>
      </c>
      <c r="E35">
        <f>COUNTIF($C$34:$C$38,"Low")</f>
        <v>0</v>
      </c>
    </row>
    <row r="36" spans="1:6" x14ac:dyDescent="0.2">
      <c r="A36" s="159"/>
      <c r="B36" s="2" t="s">
        <v>128</v>
      </c>
      <c r="C36" s="68"/>
      <c r="D36" t="s">
        <v>40</v>
      </c>
      <c r="E36">
        <f>COUNTIF($C$34:$C$38,"Medium")</f>
        <v>0</v>
      </c>
    </row>
    <row r="37" spans="1:6" x14ac:dyDescent="0.2">
      <c r="A37" s="160"/>
      <c r="B37" s="2" t="s">
        <v>129</v>
      </c>
      <c r="C37" s="68"/>
      <c r="D37" t="s">
        <v>41</v>
      </c>
      <c r="E37">
        <f>COUNTIF($C$34:$C$38,"High")</f>
        <v>0</v>
      </c>
    </row>
    <row r="38" spans="1:6" ht="16" thickBot="1" x14ac:dyDescent="0.25">
      <c r="A38" s="69" t="str">
        <f>IF(E38=0,"",VLOOKUP(E38,FiveFit,2))</f>
        <v/>
      </c>
      <c r="B38" s="59" t="s">
        <v>130</v>
      </c>
      <c r="C38" s="70"/>
      <c r="D38" t="s">
        <v>78</v>
      </c>
      <c r="E38">
        <f>E34+(E35*10)+(E36*100)+(E37*1000)</f>
        <v>0</v>
      </c>
      <c r="F38" t="str">
        <f>IF(AND(SUM(E34:E37)&gt;0,SUM(E34:E37)&lt;5),"Fit not assessed until all proficiency levels for this characteristic are rated","")</f>
        <v/>
      </c>
    </row>
    <row r="39" spans="1:6" x14ac:dyDescent="0.2">
      <c r="A39" s="158" t="s">
        <v>8</v>
      </c>
      <c r="B39" s="57" t="s">
        <v>131</v>
      </c>
      <c r="C39" s="67"/>
      <c r="D39" t="s">
        <v>38</v>
      </c>
      <c r="E39">
        <f>COUNTIF($C$39:$C$43,"None")</f>
        <v>0</v>
      </c>
    </row>
    <row r="40" spans="1:6" x14ac:dyDescent="0.2">
      <c r="A40" s="159"/>
      <c r="B40" s="2" t="s">
        <v>132</v>
      </c>
      <c r="C40" s="68"/>
      <c r="D40" t="s">
        <v>39</v>
      </c>
      <c r="E40">
        <f>COUNTIF($C$39:$C$43,"Low")</f>
        <v>0</v>
      </c>
    </row>
    <row r="41" spans="1:6" x14ac:dyDescent="0.2">
      <c r="A41" s="159"/>
      <c r="B41" s="2" t="s">
        <v>133</v>
      </c>
      <c r="C41" s="68"/>
      <c r="D41" t="s">
        <v>40</v>
      </c>
      <c r="E41">
        <f>COUNTIF($C$39:$C$43,"Medium")</f>
        <v>0</v>
      </c>
    </row>
    <row r="42" spans="1:6" x14ac:dyDescent="0.2">
      <c r="A42" s="160"/>
      <c r="B42" s="2" t="s">
        <v>134</v>
      </c>
      <c r="C42" s="68"/>
      <c r="D42" t="s">
        <v>41</v>
      </c>
      <c r="E42">
        <f>COUNTIF($C$39:$C$43,"High")</f>
        <v>0</v>
      </c>
    </row>
    <row r="43" spans="1:6" ht="16" thickBot="1" x14ac:dyDescent="0.25">
      <c r="A43" s="69" t="str">
        <f>IF(E43=0,"",VLOOKUP(E43,FiveFit,2))</f>
        <v/>
      </c>
      <c r="B43" s="59" t="s">
        <v>135</v>
      </c>
      <c r="C43" s="70"/>
      <c r="D43" t="s">
        <v>78</v>
      </c>
      <c r="E43">
        <f>E39+(E40*10)+(E41*100)+(E42*1000)</f>
        <v>0</v>
      </c>
      <c r="F43" t="str">
        <f>IF(AND(SUM(E39:E42)&gt;0,SUM(E39:E42)&lt;5),"Fit not assessed until all proficiency levels for this characteristic are rated","")</f>
        <v/>
      </c>
    </row>
    <row r="44" spans="1:6" x14ac:dyDescent="0.2">
      <c r="A44" s="158" t="s">
        <v>9</v>
      </c>
      <c r="B44" s="57" t="s">
        <v>136</v>
      </c>
      <c r="C44" s="67"/>
      <c r="D44" t="s">
        <v>38</v>
      </c>
      <c r="E44">
        <f>COUNTIF($C$44:$C$48,"None")</f>
        <v>0</v>
      </c>
    </row>
    <row r="45" spans="1:6" x14ac:dyDescent="0.2">
      <c r="A45" s="159"/>
      <c r="B45" s="2" t="s">
        <v>137</v>
      </c>
      <c r="C45" s="68"/>
      <c r="D45" t="s">
        <v>39</v>
      </c>
      <c r="E45">
        <f>COUNTIF($C$44:$C$48,"Low")</f>
        <v>0</v>
      </c>
    </row>
    <row r="46" spans="1:6" x14ac:dyDescent="0.2">
      <c r="A46" s="159"/>
      <c r="B46" s="2" t="s">
        <v>138</v>
      </c>
      <c r="C46" s="68"/>
      <c r="D46" t="s">
        <v>40</v>
      </c>
      <c r="E46">
        <f>COUNTIF($C$44:$C$48,"Medium")</f>
        <v>0</v>
      </c>
    </row>
    <row r="47" spans="1:6" x14ac:dyDescent="0.2">
      <c r="A47" s="160"/>
      <c r="B47" s="2" t="s">
        <v>139</v>
      </c>
      <c r="C47" s="68"/>
      <c r="D47" t="s">
        <v>41</v>
      </c>
      <c r="E47">
        <f>COUNTIF($C$44:$C$48,"High")</f>
        <v>0</v>
      </c>
    </row>
    <row r="48" spans="1:6" ht="16" thickBot="1" x14ac:dyDescent="0.25">
      <c r="A48" s="69" t="str">
        <f>IF(E48=0,"",VLOOKUP(E48,FiveFit,2))</f>
        <v/>
      </c>
      <c r="B48" s="59" t="s">
        <v>140</v>
      </c>
      <c r="C48" s="70"/>
      <c r="D48" t="s">
        <v>78</v>
      </c>
      <c r="E48">
        <f>E44+(E45*10)+(E46*100)+(E47*1000)</f>
        <v>0</v>
      </c>
      <c r="F48" t="str">
        <f>IF(AND(SUM(E44:E47)&gt;0,SUM(E44:E47)&lt;5),"Fit not assessed until all proficiency levels for this characteristic are rated","")</f>
        <v/>
      </c>
    </row>
    <row r="49" spans="1:6" x14ac:dyDescent="0.2">
      <c r="A49" s="141" t="s">
        <v>17</v>
      </c>
      <c r="B49" s="161"/>
      <c r="C49" s="142"/>
    </row>
    <row r="50" spans="1:6" ht="16" thickBot="1" x14ac:dyDescent="0.25">
      <c r="A50" s="77" t="s">
        <v>141</v>
      </c>
      <c r="B50" s="78" t="s">
        <v>221</v>
      </c>
      <c r="C50" s="79" t="s">
        <v>30</v>
      </c>
    </row>
    <row r="51" spans="1:6" x14ac:dyDescent="0.2">
      <c r="A51" s="158" t="s">
        <v>18</v>
      </c>
      <c r="B51" s="57" t="s">
        <v>142</v>
      </c>
      <c r="C51" s="67"/>
      <c r="D51" t="s">
        <v>38</v>
      </c>
      <c r="E51">
        <f>COUNTIF($C$51:$C$55,"None")</f>
        <v>0</v>
      </c>
    </row>
    <row r="52" spans="1:6" x14ac:dyDescent="0.2">
      <c r="A52" s="159"/>
      <c r="B52" s="2" t="s">
        <v>143</v>
      </c>
      <c r="C52" s="68"/>
      <c r="D52" t="s">
        <v>39</v>
      </c>
      <c r="E52">
        <f>COUNTIF($C$51:$C$55,"Low")</f>
        <v>0</v>
      </c>
    </row>
    <row r="53" spans="1:6" x14ac:dyDescent="0.2">
      <c r="A53" s="159"/>
      <c r="B53" s="2" t="s">
        <v>144</v>
      </c>
      <c r="C53" s="68"/>
      <c r="D53" t="s">
        <v>40</v>
      </c>
      <c r="E53">
        <f>COUNTIF($C$51:$C$55,"Medium")</f>
        <v>0</v>
      </c>
    </row>
    <row r="54" spans="1:6" x14ac:dyDescent="0.2">
      <c r="A54" s="160"/>
      <c r="B54" s="2" t="s">
        <v>145</v>
      </c>
      <c r="C54" s="68"/>
      <c r="D54" t="s">
        <v>41</v>
      </c>
      <c r="E54">
        <f>COUNTIF($C$51:$C$55,"High")</f>
        <v>0</v>
      </c>
    </row>
    <row r="55" spans="1:6" ht="16" thickBot="1" x14ac:dyDescent="0.25">
      <c r="A55" s="69" t="str">
        <f>IF(E55=0,"",VLOOKUP(E55,FiveFit,2))</f>
        <v/>
      </c>
      <c r="B55" s="59" t="s">
        <v>146</v>
      </c>
      <c r="C55" s="70"/>
      <c r="D55" t="s">
        <v>78</v>
      </c>
      <c r="E55">
        <f>E51+(E52*10)+(E53*100)+(E54*1000)</f>
        <v>0</v>
      </c>
      <c r="F55" t="str">
        <f>IF(AND(SUM(E51:E54)&gt;0,SUM(E51:E54)&lt;5),"Fit not assessed until all proficiency levels for this skill are rated","")</f>
        <v/>
      </c>
    </row>
    <row r="56" spans="1:6" x14ac:dyDescent="0.2">
      <c r="A56" s="158" t="s">
        <v>19</v>
      </c>
      <c r="B56" s="57" t="s">
        <v>147</v>
      </c>
      <c r="C56" s="67"/>
      <c r="D56" t="s">
        <v>38</v>
      </c>
      <c r="E56">
        <f>COUNTIF($C$56:$C$60,"None")</f>
        <v>0</v>
      </c>
    </row>
    <row r="57" spans="1:6" x14ac:dyDescent="0.2">
      <c r="A57" s="159"/>
      <c r="B57" s="2" t="s">
        <v>148</v>
      </c>
      <c r="C57" s="68"/>
      <c r="D57" t="s">
        <v>39</v>
      </c>
      <c r="E57">
        <f>COUNTIF($C$56:$C$60,"Low")</f>
        <v>0</v>
      </c>
    </row>
    <row r="58" spans="1:6" x14ac:dyDescent="0.2">
      <c r="A58" s="159"/>
      <c r="B58" s="2" t="s">
        <v>149</v>
      </c>
      <c r="C58" s="68"/>
      <c r="D58" t="s">
        <v>40</v>
      </c>
      <c r="E58">
        <f>COUNTIF($C$56:$C$60,"Medium")</f>
        <v>0</v>
      </c>
    </row>
    <row r="59" spans="1:6" x14ac:dyDescent="0.2">
      <c r="A59" s="160"/>
      <c r="B59" s="2" t="s">
        <v>150</v>
      </c>
      <c r="C59" s="68"/>
      <c r="D59" t="s">
        <v>41</v>
      </c>
      <c r="E59">
        <f>COUNTIF($C$56:$C$60,"High")</f>
        <v>0</v>
      </c>
    </row>
    <row r="60" spans="1:6" ht="16" thickBot="1" x14ac:dyDescent="0.25">
      <c r="A60" s="69" t="str">
        <f>IF(E60=0,"",VLOOKUP(E60,FiveFit,2))</f>
        <v/>
      </c>
      <c r="B60" s="59" t="s">
        <v>151</v>
      </c>
      <c r="C60" s="70"/>
      <c r="D60" t="s">
        <v>78</v>
      </c>
      <c r="E60">
        <f>E56+(E57*10)+(E58*100)+(E59*1000)</f>
        <v>0</v>
      </c>
      <c r="F60" t="str">
        <f>IF(AND(SUM(E56:E59)&gt;0,SUM(E56:E59)&lt;5),"Fit not assessed until all proficiency levels for this skill are rated","")</f>
        <v/>
      </c>
    </row>
    <row r="61" spans="1:6" ht="15" customHeight="1" x14ac:dyDescent="0.2">
      <c r="A61" s="158" t="s">
        <v>20</v>
      </c>
      <c r="B61" s="57" t="s">
        <v>152</v>
      </c>
      <c r="C61" s="67"/>
      <c r="D61" t="s">
        <v>38</v>
      </c>
      <c r="E61">
        <f>COUNTIF($C$61:$C$65,"None")</f>
        <v>0</v>
      </c>
    </row>
    <row r="62" spans="1:6" x14ac:dyDescent="0.2">
      <c r="A62" s="159"/>
      <c r="B62" s="2" t="s">
        <v>153</v>
      </c>
      <c r="C62" s="68"/>
      <c r="D62" t="s">
        <v>39</v>
      </c>
      <c r="E62">
        <f>COUNTIF($C$61:$C$65,"Low")</f>
        <v>0</v>
      </c>
    </row>
    <row r="63" spans="1:6" x14ac:dyDescent="0.2">
      <c r="A63" s="159"/>
      <c r="B63" s="2" t="s">
        <v>154</v>
      </c>
      <c r="C63" s="68"/>
      <c r="D63" t="s">
        <v>40</v>
      </c>
      <c r="E63">
        <f>COUNTIF($C$61:$C$65,"Medium")</f>
        <v>0</v>
      </c>
    </row>
    <row r="64" spans="1:6" x14ac:dyDescent="0.2">
      <c r="A64" s="160"/>
      <c r="B64" s="2" t="s">
        <v>155</v>
      </c>
      <c r="C64" s="68"/>
      <c r="D64" t="s">
        <v>41</v>
      </c>
      <c r="E64">
        <f>COUNTIF($C$61:$C$65,"High")</f>
        <v>0</v>
      </c>
    </row>
    <row r="65" spans="1:6" ht="16" thickBot="1" x14ac:dyDescent="0.25">
      <c r="A65" s="69" t="str">
        <f>IF(E65=0,"",VLOOKUP(E65,FiveFit,2))</f>
        <v/>
      </c>
      <c r="B65" s="59" t="s">
        <v>156</v>
      </c>
      <c r="C65" s="70"/>
      <c r="D65" t="s">
        <v>78</v>
      </c>
      <c r="E65">
        <f>E61+(E62*10)+(E63*100)+(E64*1000)</f>
        <v>0</v>
      </c>
      <c r="F65" t="str">
        <f>IF(AND(SUM(E61:E64)&gt;0,SUM(E61:E64)&lt;5),"Fit not assessed until all proficiency levels for this skill are rated","")</f>
        <v/>
      </c>
    </row>
    <row r="66" spans="1:6" x14ac:dyDescent="0.2">
      <c r="A66" s="158" t="s">
        <v>21</v>
      </c>
      <c r="B66" s="57" t="s">
        <v>157</v>
      </c>
      <c r="C66" s="67"/>
      <c r="D66" t="s">
        <v>38</v>
      </c>
      <c r="E66">
        <f>COUNTIF($C$66:$C$70,"None")</f>
        <v>0</v>
      </c>
    </row>
    <row r="67" spans="1:6" x14ac:dyDescent="0.2">
      <c r="A67" s="159"/>
      <c r="B67" s="2" t="s">
        <v>158</v>
      </c>
      <c r="C67" s="68"/>
      <c r="D67" t="s">
        <v>39</v>
      </c>
      <c r="E67">
        <f>COUNTIF($C$66:$C$70,"Low")</f>
        <v>0</v>
      </c>
    </row>
    <row r="68" spans="1:6" x14ac:dyDescent="0.2">
      <c r="A68" s="159"/>
      <c r="B68" s="2" t="s">
        <v>159</v>
      </c>
      <c r="C68" s="68"/>
      <c r="D68" t="s">
        <v>40</v>
      </c>
      <c r="E68">
        <f>COUNTIF($C$66:$C$70,"Medium")</f>
        <v>0</v>
      </c>
    </row>
    <row r="69" spans="1:6" x14ac:dyDescent="0.2">
      <c r="A69" s="160"/>
      <c r="B69" s="2" t="s">
        <v>160</v>
      </c>
      <c r="C69" s="68"/>
      <c r="D69" t="s">
        <v>41</v>
      </c>
      <c r="E69">
        <f>COUNTIF($C$66:$C$70,"High")</f>
        <v>0</v>
      </c>
    </row>
    <row r="70" spans="1:6" ht="16" thickBot="1" x14ac:dyDescent="0.25">
      <c r="A70" s="69" t="str">
        <f>IF(E70=0,"",VLOOKUP(E70,FiveFit,2))</f>
        <v/>
      </c>
      <c r="B70" s="59" t="s">
        <v>161</v>
      </c>
      <c r="C70" s="70"/>
      <c r="D70" t="s">
        <v>78</v>
      </c>
      <c r="E70">
        <f>E66+(E67*10)+(E68*100)+(E69*1000)</f>
        <v>0</v>
      </c>
      <c r="F70" t="str">
        <f>IF(AND(SUM(E66:E69)&gt;0,SUM(E66:E69)&lt;5),"Fit not assessed until all proficiency levels for this skill are rated","")</f>
        <v/>
      </c>
    </row>
    <row r="71" spans="1:6" x14ac:dyDescent="0.2">
      <c r="A71" s="158" t="s">
        <v>22</v>
      </c>
      <c r="B71" s="57" t="s">
        <v>162</v>
      </c>
      <c r="C71" s="67"/>
      <c r="D71" t="s">
        <v>38</v>
      </c>
      <c r="E71">
        <f>COUNTIF($C$71:$C$75,"None")</f>
        <v>0</v>
      </c>
    </row>
    <row r="72" spans="1:6" x14ac:dyDescent="0.2">
      <c r="A72" s="159"/>
      <c r="B72" s="2" t="s">
        <v>163</v>
      </c>
      <c r="C72" s="68"/>
      <c r="D72" t="s">
        <v>39</v>
      </c>
      <c r="E72">
        <f>COUNTIF($C$71:$C$75,"Low")</f>
        <v>0</v>
      </c>
    </row>
    <row r="73" spans="1:6" x14ac:dyDescent="0.2">
      <c r="A73" s="159"/>
      <c r="B73" s="2" t="s">
        <v>164</v>
      </c>
      <c r="C73" s="68"/>
      <c r="D73" t="s">
        <v>40</v>
      </c>
      <c r="E73">
        <f>COUNTIF($C$71:$C$75,"Medium")</f>
        <v>0</v>
      </c>
    </row>
    <row r="74" spans="1:6" x14ac:dyDescent="0.2">
      <c r="A74" s="160"/>
      <c r="B74" s="2" t="s">
        <v>165</v>
      </c>
      <c r="C74" s="68"/>
      <c r="D74" t="s">
        <v>41</v>
      </c>
      <c r="E74">
        <f>COUNTIF($C$71:$C$75,"High")</f>
        <v>0</v>
      </c>
    </row>
    <row r="75" spans="1:6" ht="16" thickBot="1" x14ac:dyDescent="0.25">
      <c r="A75" s="69" t="str">
        <f>IF(E75=0,"",VLOOKUP(E75,FiveFit,2))</f>
        <v/>
      </c>
      <c r="B75" s="59" t="s">
        <v>166</v>
      </c>
      <c r="C75" s="70"/>
      <c r="D75" t="s">
        <v>78</v>
      </c>
      <c r="E75">
        <f>E71+(E72*10)+(E73*100)+(E74*1000)</f>
        <v>0</v>
      </c>
      <c r="F75" t="str">
        <f>IF(AND(SUM(E71:E74)&gt;0,SUM(E71:E74)&lt;5),"Fit not assessed until all proficiency levels for this skill are rated","")</f>
        <v/>
      </c>
    </row>
    <row r="76" spans="1:6" x14ac:dyDescent="0.2">
      <c r="A76" s="158" t="s">
        <v>23</v>
      </c>
      <c r="B76" s="57" t="s">
        <v>167</v>
      </c>
      <c r="C76" s="67"/>
      <c r="D76" t="s">
        <v>38</v>
      </c>
      <c r="E76">
        <f>COUNTIF($C$76:$C$80,"None")</f>
        <v>0</v>
      </c>
    </row>
    <row r="77" spans="1:6" x14ac:dyDescent="0.2">
      <c r="A77" s="159"/>
      <c r="B77" s="2" t="s">
        <v>168</v>
      </c>
      <c r="C77" s="68"/>
      <c r="D77" t="s">
        <v>39</v>
      </c>
      <c r="E77">
        <f>COUNTIF($C$76:$C$80,"Low")</f>
        <v>0</v>
      </c>
    </row>
    <row r="78" spans="1:6" x14ac:dyDescent="0.2">
      <c r="A78" s="159"/>
      <c r="B78" s="2" t="s">
        <v>169</v>
      </c>
      <c r="C78" s="68"/>
      <c r="D78" t="s">
        <v>40</v>
      </c>
      <c r="E78">
        <f>COUNTIF($C$76:$C$80,"Medium")</f>
        <v>0</v>
      </c>
    </row>
    <row r="79" spans="1:6" x14ac:dyDescent="0.2">
      <c r="A79" s="160"/>
      <c r="B79" s="2" t="s">
        <v>170</v>
      </c>
      <c r="C79" s="68"/>
      <c r="D79" t="s">
        <v>41</v>
      </c>
      <c r="E79">
        <f>COUNTIF($C$76:$C$80,"High")</f>
        <v>0</v>
      </c>
    </row>
    <row r="80" spans="1:6" ht="16" thickBot="1" x14ac:dyDescent="0.25">
      <c r="A80" s="69" t="str">
        <f>IF(E80=0,"",VLOOKUP(E80,FiveFit,2))</f>
        <v/>
      </c>
      <c r="B80" s="59" t="s">
        <v>171</v>
      </c>
      <c r="C80" s="70"/>
      <c r="D80" t="s">
        <v>78</v>
      </c>
      <c r="E80">
        <f>E76+(E77*10)+(E78*100)+(E79*1000)</f>
        <v>0</v>
      </c>
      <c r="F80" t="str">
        <f>IF(AND(SUM(E76:E79)&gt;0,SUM(E76:E79)&lt;5),"Fit not assessed until all proficiency levels for this skill are rated","")</f>
        <v/>
      </c>
    </row>
    <row r="81" spans="1:6" ht="15" customHeight="1" x14ac:dyDescent="0.2">
      <c r="A81" s="158" t="s">
        <v>24</v>
      </c>
      <c r="B81" s="57" t="s">
        <v>172</v>
      </c>
      <c r="C81" s="67"/>
      <c r="D81" t="s">
        <v>38</v>
      </c>
      <c r="E81">
        <f>COUNTIF($C$81:$C$85,"None")</f>
        <v>0</v>
      </c>
    </row>
    <row r="82" spans="1:6" x14ac:dyDescent="0.2">
      <c r="A82" s="159"/>
      <c r="B82" s="2" t="s">
        <v>173</v>
      </c>
      <c r="C82" s="68"/>
      <c r="D82" t="s">
        <v>39</v>
      </c>
      <c r="E82">
        <f>COUNTIF($C$81:$C$85,"Low")</f>
        <v>0</v>
      </c>
    </row>
    <row r="83" spans="1:6" x14ac:dyDescent="0.2">
      <c r="A83" s="159"/>
      <c r="B83" s="2" t="s">
        <v>174</v>
      </c>
      <c r="C83" s="68"/>
      <c r="D83" t="s">
        <v>40</v>
      </c>
      <c r="E83">
        <f>COUNTIF($C$81:$C$85,"Medium")</f>
        <v>0</v>
      </c>
    </row>
    <row r="84" spans="1:6" x14ac:dyDescent="0.2">
      <c r="A84" s="160"/>
      <c r="B84" s="2" t="s">
        <v>175</v>
      </c>
      <c r="C84" s="68"/>
      <c r="D84" t="s">
        <v>41</v>
      </c>
      <c r="E84">
        <f>COUNTIF($C$81:$C$85,"High")</f>
        <v>0</v>
      </c>
    </row>
    <row r="85" spans="1:6" ht="16" thickBot="1" x14ac:dyDescent="0.25">
      <c r="A85" s="69" t="str">
        <f>IF(E85=0,"",VLOOKUP(E85,FiveFit,2))</f>
        <v/>
      </c>
      <c r="B85" s="59" t="s">
        <v>176</v>
      </c>
      <c r="C85" s="70"/>
      <c r="D85" t="s">
        <v>78</v>
      </c>
      <c r="E85">
        <f>E81+(E82*10)+(E83*100)+(E84*1000)</f>
        <v>0</v>
      </c>
      <c r="F85" t="str">
        <f>IF(AND(SUM(E81:E84)&gt;0,SUM(E81:E84)&lt;5),"Fit not assessed until all proficiency levels for this skill are rated","")</f>
        <v/>
      </c>
    </row>
    <row r="86" spans="1:6" x14ac:dyDescent="0.2">
      <c r="A86" s="158" t="s">
        <v>25</v>
      </c>
      <c r="B86" s="57" t="s">
        <v>177</v>
      </c>
      <c r="C86" s="67"/>
      <c r="D86" t="s">
        <v>38</v>
      </c>
      <c r="E86">
        <f>COUNTIF($C$86:$C$90,"None")</f>
        <v>0</v>
      </c>
    </row>
    <row r="87" spans="1:6" x14ac:dyDescent="0.2">
      <c r="A87" s="159"/>
      <c r="B87" s="2" t="s">
        <v>178</v>
      </c>
      <c r="C87" s="68"/>
      <c r="D87" t="s">
        <v>39</v>
      </c>
      <c r="E87">
        <f>COUNTIF($C$86:$C$90,"Low")</f>
        <v>0</v>
      </c>
    </row>
    <row r="88" spans="1:6" x14ac:dyDescent="0.2">
      <c r="A88" s="159"/>
      <c r="B88" s="2" t="s">
        <v>179</v>
      </c>
      <c r="C88" s="68"/>
      <c r="D88" t="s">
        <v>40</v>
      </c>
      <c r="E88">
        <f>COUNTIF($C$86:$C$90,"Medum")</f>
        <v>0</v>
      </c>
    </row>
    <row r="89" spans="1:6" x14ac:dyDescent="0.2">
      <c r="A89" s="160"/>
      <c r="B89" s="2" t="s">
        <v>180</v>
      </c>
      <c r="C89" s="68"/>
      <c r="D89" t="s">
        <v>41</v>
      </c>
      <c r="E89">
        <f>COUNTIF($C$86:$C$90,"High")</f>
        <v>0</v>
      </c>
    </row>
    <row r="90" spans="1:6" ht="16" thickBot="1" x14ac:dyDescent="0.25">
      <c r="A90" s="69" t="str">
        <f>IF(E90=0,"",VLOOKUP(E90,FiveFit,2))</f>
        <v/>
      </c>
      <c r="B90" s="59" t="s">
        <v>181</v>
      </c>
      <c r="C90" s="70"/>
      <c r="D90" t="s">
        <v>78</v>
      </c>
      <c r="E90">
        <f>E86+(E87*10)+(E88*100)+(E89*1000)</f>
        <v>0</v>
      </c>
      <c r="F90" t="str">
        <f>IF(AND(SUM(E86:E89)&gt;0,SUM(E86:E89)&lt;5),"Fit not assessed until all proficiency levels for this skill are rated","")</f>
        <v/>
      </c>
    </row>
    <row r="91" spans="1:6" ht="15" customHeight="1" x14ac:dyDescent="0.2">
      <c r="A91" s="158" t="s">
        <v>26</v>
      </c>
      <c r="B91" s="57" t="s">
        <v>182</v>
      </c>
      <c r="C91" s="67"/>
      <c r="D91" t="s">
        <v>38</v>
      </c>
      <c r="E91">
        <f>COUNTIF($C$91:$C$95,"None")</f>
        <v>0</v>
      </c>
    </row>
    <row r="92" spans="1:6" x14ac:dyDescent="0.2">
      <c r="A92" s="159"/>
      <c r="B92" s="2" t="s">
        <v>183</v>
      </c>
      <c r="C92" s="68"/>
      <c r="D92" t="s">
        <v>39</v>
      </c>
      <c r="E92">
        <f>COUNTIF($C$91:$C$95,"Low")</f>
        <v>0</v>
      </c>
    </row>
    <row r="93" spans="1:6" x14ac:dyDescent="0.2">
      <c r="A93" s="159"/>
      <c r="B93" s="2" t="s">
        <v>184</v>
      </c>
      <c r="C93" s="68"/>
      <c r="D93" t="s">
        <v>40</v>
      </c>
      <c r="E93">
        <f>COUNTIF($C$91:$C$95,"Medium")</f>
        <v>0</v>
      </c>
    </row>
    <row r="94" spans="1:6" x14ac:dyDescent="0.2">
      <c r="A94" s="160"/>
      <c r="B94" s="2" t="s">
        <v>185</v>
      </c>
      <c r="C94" s="68"/>
      <c r="D94" t="s">
        <v>41</v>
      </c>
      <c r="E94">
        <f>COUNTIF($C$91:$C$95,"High")</f>
        <v>0</v>
      </c>
    </row>
    <row r="95" spans="1:6" ht="16" thickBot="1" x14ac:dyDescent="0.25">
      <c r="A95" s="69" t="str">
        <f>IF(E95=0,"",VLOOKUP(E95,FiveFit,2))</f>
        <v/>
      </c>
      <c r="B95" s="59" t="s">
        <v>186</v>
      </c>
      <c r="C95" s="70"/>
      <c r="D95" t="s">
        <v>78</v>
      </c>
      <c r="E95">
        <f>E91+(E92*10)+(E93*100)+(E94*1000)</f>
        <v>0</v>
      </c>
      <c r="F95" t="str">
        <f>IF(AND(SUM(E91:E94)&gt;0,SUM(E91:E94)&lt;5),"Fit not assessed until all proficiency levels for this skill are rated","")</f>
        <v/>
      </c>
    </row>
    <row r="96" spans="1:6" x14ac:dyDescent="0.2">
      <c r="A96" s="141" t="s">
        <v>10</v>
      </c>
      <c r="B96" s="161"/>
      <c r="C96" s="142"/>
    </row>
    <row r="97" spans="1:6" ht="16" thickBot="1" x14ac:dyDescent="0.25">
      <c r="A97" s="77" t="s">
        <v>239</v>
      </c>
      <c r="B97" s="78" t="s">
        <v>238</v>
      </c>
      <c r="C97" s="79" t="s">
        <v>30</v>
      </c>
    </row>
    <row r="98" spans="1:6" ht="15" customHeight="1" x14ac:dyDescent="0.2">
      <c r="A98" s="158" t="s">
        <v>11</v>
      </c>
      <c r="B98" s="57" t="s">
        <v>187</v>
      </c>
      <c r="C98" s="67"/>
      <c r="D98" t="s">
        <v>38</v>
      </c>
      <c r="E98">
        <f>COUNTIF($C$98:$C$102,"None")</f>
        <v>0</v>
      </c>
    </row>
    <row r="99" spans="1:6" x14ac:dyDescent="0.2">
      <c r="A99" s="159"/>
      <c r="B99" s="2" t="s">
        <v>188</v>
      </c>
      <c r="C99" s="68"/>
      <c r="D99" t="s">
        <v>39</v>
      </c>
      <c r="E99">
        <f>COUNTIF($C$98:$C$102,"Low")</f>
        <v>0</v>
      </c>
    </row>
    <row r="100" spans="1:6" x14ac:dyDescent="0.2">
      <c r="A100" s="159"/>
      <c r="B100" s="2" t="s">
        <v>189</v>
      </c>
      <c r="C100" s="68"/>
      <c r="D100" t="s">
        <v>40</v>
      </c>
      <c r="E100">
        <f>COUNTIF($C$98:$C$102,"Medium")</f>
        <v>0</v>
      </c>
    </row>
    <row r="101" spans="1:6" x14ac:dyDescent="0.2">
      <c r="A101" s="160"/>
      <c r="B101" s="2" t="s">
        <v>190</v>
      </c>
      <c r="C101" s="68"/>
      <c r="D101" t="s">
        <v>41</v>
      </c>
      <c r="E101">
        <f>COUNTIF($C$98:$C$102,"High")</f>
        <v>0</v>
      </c>
    </row>
    <row r="102" spans="1:6" ht="16" thickBot="1" x14ac:dyDescent="0.25">
      <c r="A102" s="69" t="str">
        <f>IF(E102=0,"",VLOOKUP(E102,FiveFit,2))</f>
        <v/>
      </c>
      <c r="B102" s="59" t="s">
        <v>191</v>
      </c>
      <c r="C102" s="70"/>
      <c r="D102" t="s">
        <v>78</v>
      </c>
      <c r="E102">
        <f>E98+(E99*10)+(E100*100)+(E101*1000)</f>
        <v>0</v>
      </c>
      <c r="F102" t="str">
        <f>IF(AND(SUM(E98:E101)&gt;0,SUM(E98:E101)&lt;5),"Fit not assessed until all proficiency levels for this area are rated","")</f>
        <v/>
      </c>
    </row>
    <row r="103" spans="1:6" ht="15" customHeight="1" x14ac:dyDescent="0.2">
      <c r="A103" s="158" t="s">
        <v>12</v>
      </c>
      <c r="B103" s="57" t="s">
        <v>192</v>
      </c>
      <c r="C103" s="67"/>
      <c r="D103" t="s">
        <v>38</v>
      </c>
      <c r="E103">
        <f>COUNTIF($C$103:$C$107,"None")</f>
        <v>0</v>
      </c>
    </row>
    <row r="104" spans="1:6" x14ac:dyDescent="0.2">
      <c r="A104" s="159"/>
      <c r="B104" s="2" t="s">
        <v>193</v>
      </c>
      <c r="C104" s="68"/>
      <c r="D104" t="s">
        <v>39</v>
      </c>
      <c r="E104">
        <f>COUNTIF($C$103:$C$107,"Low")</f>
        <v>0</v>
      </c>
    </row>
    <row r="105" spans="1:6" x14ac:dyDescent="0.2">
      <c r="A105" s="159"/>
      <c r="B105" s="2" t="s">
        <v>194</v>
      </c>
      <c r="C105" s="68"/>
      <c r="D105" t="s">
        <v>40</v>
      </c>
      <c r="E105">
        <f>COUNTIF($C$103:$C$107,"Medium")</f>
        <v>0</v>
      </c>
    </row>
    <row r="106" spans="1:6" x14ac:dyDescent="0.2">
      <c r="A106" s="160"/>
      <c r="B106" s="2" t="s">
        <v>195</v>
      </c>
      <c r="C106" s="68"/>
      <c r="D106" t="s">
        <v>41</v>
      </c>
      <c r="E106">
        <f>COUNTIF($C$103:$C$107,"High")</f>
        <v>0</v>
      </c>
    </row>
    <row r="107" spans="1:6" ht="16" thickBot="1" x14ac:dyDescent="0.25">
      <c r="A107" s="69" t="str">
        <f>IF(E107=0,"",VLOOKUP(E107,FiveFit,2))</f>
        <v/>
      </c>
      <c r="B107" s="59" t="s">
        <v>196</v>
      </c>
      <c r="C107" s="70"/>
      <c r="D107" t="s">
        <v>78</v>
      </c>
      <c r="E107">
        <f>E103+(E104*10)+(E105*100)+(E106*1000)</f>
        <v>0</v>
      </c>
      <c r="F107" t="str">
        <f>IF(AND(SUM(E103:E106)&gt;0,SUM(E103:E106)&lt;5),"Fit not assessed until all proficiency levels for this area are rated","")</f>
        <v/>
      </c>
    </row>
    <row r="108" spans="1:6" ht="15" customHeight="1" x14ac:dyDescent="0.2">
      <c r="A108" s="158" t="s">
        <v>13</v>
      </c>
      <c r="B108" s="57" t="s">
        <v>197</v>
      </c>
      <c r="C108" s="67"/>
      <c r="D108" t="s">
        <v>38</v>
      </c>
      <c r="E108">
        <f>COUNTIF($C$108:$C$112,"None")</f>
        <v>0</v>
      </c>
    </row>
    <row r="109" spans="1:6" x14ac:dyDescent="0.2">
      <c r="A109" s="159"/>
      <c r="B109" s="2" t="s">
        <v>198</v>
      </c>
      <c r="C109" s="68"/>
      <c r="D109" t="s">
        <v>39</v>
      </c>
      <c r="E109">
        <f>COUNTIF($C$108:$C$112,"Low")</f>
        <v>0</v>
      </c>
    </row>
    <row r="110" spans="1:6" x14ac:dyDescent="0.2">
      <c r="A110" s="159"/>
      <c r="B110" s="2" t="s">
        <v>199</v>
      </c>
      <c r="C110" s="68"/>
      <c r="D110" t="s">
        <v>40</v>
      </c>
      <c r="E110">
        <f>COUNTIF($C$108:$C$112,"Medium")</f>
        <v>0</v>
      </c>
    </row>
    <row r="111" spans="1:6" x14ac:dyDescent="0.2">
      <c r="A111" s="160"/>
      <c r="B111" s="2" t="s">
        <v>200</v>
      </c>
      <c r="C111" s="68"/>
      <c r="D111" t="s">
        <v>41</v>
      </c>
      <c r="E111">
        <f>COUNTIF($C$108:$C$112,"High")</f>
        <v>0</v>
      </c>
    </row>
    <row r="112" spans="1:6" ht="16" thickBot="1" x14ac:dyDescent="0.25">
      <c r="A112" s="69" t="str">
        <f>IF(E112=0,"",VLOOKUP(E112,FiveFit,2))</f>
        <v/>
      </c>
      <c r="B112" s="59" t="s">
        <v>201</v>
      </c>
      <c r="C112" s="70"/>
      <c r="D112" t="s">
        <v>78</v>
      </c>
      <c r="E112">
        <f>E108+(E109*10)+(E110*100)+(E111*1000)</f>
        <v>0</v>
      </c>
      <c r="F112" t="str">
        <f>IF(AND(SUM(E108:E111)&gt;0,SUM(E108:E111)&lt;5),"Fit not assessed until all proficiency levels for this area are rated","")</f>
        <v/>
      </c>
    </row>
    <row r="113" spans="1:6" ht="15" customHeight="1" x14ac:dyDescent="0.2">
      <c r="A113" s="158" t="s">
        <v>202</v>
      </c>
      <c r="B113" s="57" t="s">
        <v>203</v>
      </c>
      <c r="C113" s="67"/>
      <c r="D113" t="s">
        <v>38</v>
      </c>
      <c r="E113">
        <f>COUNTIF($C$113:$C$117,"None")</f>
        <v>0</v>
      </c>
    </row>
    <row r="114" spans="1:6" x14ac:dyDescent="0.2">
      <c r="A114" s="159"/>
      <c r="B114" s="2" t="s">
        <v>204</v>
      </c>
      <c r="C114" s="68"/>
      <c r="D114" t="s">
        <v>39</v>
      </c>
      <c r="E114">
        <f>COUNTIF($C$113:$C$117,"Low")</f>
        <v>0</v>
      </c>
    </row>
    <row r="115" spans="1:6" x14ac:dyDescent="0.2">
      <c r="A115" s="159"/>
      <c r="B115" s="2" t="s">
        <v>205</v>
      </c>
      <c r="C115" s="68"/>
      <c r="D115" t="s">
        <v>40</v>
      </c>
      <c r="E115">
        <f>COUNTIF($C$113:$C$117,"Medium")</f>
        <v>0</v>
      </c>
    </row>
    <row r="116" spans="1:6" x14ac:dyDescent="0.2">
      <c r="A116" s="160"/>
      <c r="B116" s="2" t="s">
        <v>206</v>
      </c>
      <c r="C116" s="68"/>
      <c r="D116" t="s">
        <v>41</v>
      </c>
      <c r="E116">
        <f>COUNTIF($C$113:$C$117,"High")</f>
        <v>0</v>
      </c>
    </row>
    <row r="117" spans="1:6" ht="16" thickBot="1" x14ac:dyDescent="0.25">
      <c r="A117" s="69" t="str">
        <f>IF(E117=0,"",VLOOKUP(E117,FiveFit,2))</f>
        <v/>
      </c>
      <c r="B117" s="59" t="s">
        <v>207</v>
      </c>
      <c r="C117" s="70"/>
      <c r="D117" t="s">
        <v>78</v>
      </c>
      <c r="E117">
        <f>E113+(E114*10)+(E115*100)+(E116*1000)</f>
        <v>0</v>
      </c>
      <c r="F117" t="str">
        <f>IF(AND(SUM(E113:E116)&gt;0,SUM(E113:E116)&lt;5),"Fit not assessed until all proficiency levels for this area are rated","")</f>
        <v/>
      </c>
    </row>
    <row r="118" spans="1:6" ht="15" customHeight="1" x14ac:dyDescent="0.2">
      <c r="A118" s="158" t="s">
        <v>208</v>
      </c>
      <c r="B118" s="57" t="s">
        <v>209</v>
      </c>
      <c r="C118" s="67"/>
      <c r="D118" t="s">
        <v>38</v>
      </c>
      <c r="E118">
        <f>COUNTIF($C$118:$C$122,"None")</f>
        <v>0</v>
      </c>
    </row>
    <row r="119" spans="1:6" x14ac:dyDescent="0.2">
      <c r="A119" s="159"/>
      <c r="B119" s="2" t="s">
        <v>210</v>
      </c>
      <c r="C119" s="68"/>
      <c r="D119" t="s">
        <v>39</v>
      </c>
      <c r="E119">
        <f>COUNTIF($C$118:$C$122,"Low")</f>
        <v>0</v>
      </c>
    </row>
    <row r="120" spans="1:6" x14ac:dyDescent="0.2">
      <c r="A120" s="159"/>
      <c r="B120" s="2" t="s">
        <v>211</v>
      </c>
      <c r="C120" s="68"/>
      <c r="D120" t="s">
        <v>40</v>
      </c>
      <c r="E120">
        <f>COUNTIF($C$118:$C$122,"Medium")</f>
        <v>0</v>
      </c>
    </row>
    <row r="121" spans="1:6" x14ac:dyDescent="0.2">
      <c r="A121" s="160"/>
      <c r="B121" s="2" t="s">
        <v>212</v>
      </c>
      <c r="C121" s="68"/>
      <c r="D121" t="s">
        <v>41</v>
      </c>
      <c r="E121">
        <f>COUNTIF($C$118:$C$122,"High")</f>
        <v>0</v>
      </c>
    </row>
    <row r="122" spans="1:6" ht="16" thickBot="1" x14ac:dyDescent="0.25">
      <c r="A122" s="69" t="str">
        <f>IF(E122=0,"",VLOOKUP(E122,FiveFit,2))</f>
        <v/>
      </c>
      <c r="B122" s="59" t="s">
        <v>213</v>
      </c>
      <c r="C122" s="70"/>
      <c r="D122" t="s">
        <v>78</v>
      </c>
      <c r="E122">
        <f>E118+(E119*10)+(E120*100)+(E121*1000)</f>
        <v>0</v>
      </c>
      <c r="F122" t="str">
        <f>IF(AND(SUM(E118:E121)&gt;0,SUM(E118:E121)&lt;5),"Fit not assessed until all proficiency levels for this area are rated","")</f>
        <v/>
      </c>
    </row>
    <row r="123" spans="1:6" ht="15" customHeight="1" x14ac:dyDescent="0.2">
      <c r="A123" s="158" t="s">
        <v>214</v>
      </c>
      <c r="B123" s="57" t="s">
        <v>215</v>
      </c>
      <c r="C123" s="67"/>
      <c r="D123" t="s">
        <v>38</v>
      </c>
      <c r="E123">
        <f>COUNTIF($C$123:$C$127,"None")</f>
        <v>0</v>
      </c>
    </row>
    <row r="124" spans="1:6" x14ac:dyDescent="0.2">
      <c r="A124" s="159"/>
      <c r="B124" s="2" t="s">
        <v>216</v>
      </c>
      <c r="C124" s="68"/>
      <c r="D124" t="s">
        <v>39</v>
      </c>
      <c r="E124">
        <f>COUNTIF($C$123:$C$127,"Low")</f>
        <v>0</v>
      </c>
    </row>
    <row r="125" spans="1:6" x14ac:dyDescent="0.2">
      <c r="A125" s="159"/>
      <c r="B125" s="2" t="s">
        <v>217</v>
      </c>
      <c r="C125" s="68"/>
      <c r="D125" t="s">
        <v>40</v>
      </c>
      <c r="E125">
        <f>COUNTIF($C$123:$C$127,"Medium")</f>
        <v>0</v>
      </c>
    </row>
    <row r="126" spans="1:6" x14ac:dyDescent="0.2">
      <c r="A126" s="160"/>
      <c r="B126" s="2" t="s">
        <v>218</v>
      </c>
      <c r="C126" s="68"/>
      <c r="D126" t="s">
        <v>41</v>
      </c>
      <c r="E126">
        <f>COUNTIF($C$123:$C$127,"High")</f>
        <v>0</v>
      </c>
    </row>
    <row r="127" spans="1:6" ht="16" thickBot="1" x14ac:dyDescent="0.25">
      <c r="A127" s="69" t="str">
        <f>IF(E127=0,"",VLOOKUP(E127,FiveFit,2))</f>
        <v/>
      </c>
      <c r="B127" s="59" t="s">
        <v>219</v>
      </c>
      <c r="C127" s="70"/>
      <c r="D127" t="s">
        <v>78</v>
      </c>
      <c r="E127">
        <f>E123+(E124*10)+(E125*100)+(E126*1000)</f>
        <v>0</v>
      </c>
      <c r="F127" t="str">
        <f>IF(AND(SUM(E123:E126)&gt;0,SUM(E123:E126)&lt;5),"Fit not assessed until all proficiency levels for this area are rated","")</f>
        <v/>
      </c>
    </row>
  </sheetData>
  <mergeCells count="27">
    <mergeCell ref="A113:A116"/>
    <mergeCell ref="A118:A121"/>
    <mergeCell ref="A123:A126"/>
    <mergeCell ref="A86:A89"/>
    <mergeCell ref="A91:A94"/>
    <mergeCell ref="A96:C96"/>
    <mergeCell ref="A98:A101"/>
    <mergeCell ref="A103:A106"/>
    <mergeCell ref="A108:A111"/>
    <mergeCell ref="A81:A84"/>
    <mergeCell ref="A29:A32"/>
    <mergeCell ref="A34:A37"/>
    <mergeCell ref="A39:A42"/>
    <mergeCell ref="A44:A47"/>
    <mergeCell ref="A49:C49"/>
    <mergeCell ref="A51:A54"/>
    <mergeCell ref="A56:A59"/>
    <mergeCell ref="A61:A64"/>
    <mergeCell ref="A66:A69"/>
    <mergeCell ref="A71:A74"/>
    <mergeCell ref="A76:A79"/>
    <mergeCell ref="A24:A27"/>
    <mergeCell ref="A2:C2"/>
    <mergeCell ref="A4:A7"/>
    <mergeCell ref="A9:A12"/>
    <mergeCell ref="A14:A17"/>
    <mergeCell ref="A19:A22"/>
  </mergeCells>
  <dataValidations count="1">
    <dataValidation type="list" allowBlank="1" showInputMessage="1" showErrorMessage="1" sqref="C4:C48 C51:C95 C98:C127" xr:uid="{F2526EFE-2667-43A6-B90B-BFDC7D0B1362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B675A-FB3E-4C8F-86F6-9BBF5D267837}">
  <dimension ref="A1:H36"/>
  <sheetViews>
    <sheetView workbookViewId="0">
      <selection sqref="A1:C1"/>
    </sheetView>
  </sheetViews>
  <sheetFormatPr baseColWidth="10" defaultColWidth="8.83203125" defaultRowHeight="15" x14ac:dyDescent="0.2"/>
  <cols>
    <col min="1" max="1" width="26" customWidth="1"/>
    <col min="2" max="5" width="11" customWidth="1"/>
    <col min="6" max="7" width="9.1640625" hidden="1" customWidth="1"/>
    <col min="8" max="8" width="9.33203125" customWidth="1"/>
  </cols>
  <sheetData>
    <row r="1" spans="1:8" ht="19" x14ac:dyDescent="0.25">
      <c r="A1" s="169" t="s">
        <v>220</v>
      </c>
      <c r="B1" s="169"/>
      <c r="C1" s="169"/>
    </row>
    <row r="3" spans="1:8" x14ac:dyDescent="0.2">
      <c r="A3" s="90" t="s">
        <v>0</v>
      </c>
      <c r="B3" s="164">
        <f>'People Assessed'!C19</f>
        <v>0</v>
      </c>
      <c r="C3" s="164"/>
      <c r="D3" s="164"/>
      <c r="E3" s="164"/>
    </row>
    <row r="4" spans="1:8" x14ac:dyDescent="0.2">
      <c r="A4" s="90" t="s">
        <v>28</v>
      </c>
      <c r="B4" s="164">
        <f>'People Assessed'!C20</f>
        <v>0</v>
      </c>
      <c r="C4" s="164"/>
      <c r="D4" s="164"/>
      <c r="E4" s="164"/>
    </row>
    <row r="5" spans="1:8" x14ac:dyDescent="0.2">
      <c r="A5" s="90" t="s">
        <v>29</v>
      </c>
      <c r="B5" s="164">
        <f>'People Assessed'!C21</f>
        <v>0</v>
      </c>
      <c r="C5" s="164"/>
      <c r="D5" s="164"/>
      <c r="E5" s="164"/>
    </row>
    <row r="6" spans="1:8" x14ac:dyDescent="0.2">
      <c r="A6" s="90" t="s">
        <v>75</v>
      </c>
      <c r="B6" s="7" t="str">
        <f>IF(OR(E8="",E19="",E30=""),"",VLOOKUP(CONCATENATE(E8,E19,E30),Settings!$C$4:$D$30,2))</f>
        <v/>
      </c>
    </row>
    <row r="7" spans="1:8" x14ac:dyDescent="0.2">
      <c r="A7" s="167"/>
      <c r="B7" s="168"/>
      <c r="C7" s="136" t="s">
        <v>30</v>
      </c>
      <c r="D7" s="136"/>
      <c r="E7" s="36" t="s">
        <v>35</v>
      </c>
    </row>
    <row r="8" spans="1:8" x14ac:dyDescent="0.2">
      <c r="A8" s="165" t="s">
        <v>1</v>
      </c>
      <c r="B8" s="166"/>
      <c r="C8" s="36" t="s">
        <v>31</v>
      </c>
      <c r="D8" s="36" t="s">
        <v>43</v>
      </c>
      <c r="E8" s="7" t="str">
        <f>IF(G12=0,"",VLOOKUP(G12,Settings!$G$4:$H$71,2))</f>
        <v/>
      </c>
      <c r="F8" t="s">
        <v>38</v>
      </c>
      <c r="G8">
        <f>COUNTIF($E$9:$E$17,"None")</f>
        <v>0</v>
      </c>
      <c r="H8" t="str">
        <f>IF(AND(G12&gt;0,G12&lt;9),"Fit not assessed until all characteristics are rated","")</f>
        <v/>
      </c>
    </row>
    <row r="9" spans="1:8" x14ac:dyDescent="0.2">
      <c r="A9" s="170" t="s">
        <v>2</v>
      </c>
      <c r="B9" s="170"/>
      <c r="C9" s="6" t="str">
        <f>'Person 6 Min Cap Reqs'!C3</f>
        <v>None</v>
      </c>
      <c r="D9" s="52" t="str">
        <f>'Person 6 Assessment'!A8</f>
        <v/>
      </c>
      <c r="E9" s="6" t="str">
        <f>IF(OR(C9="",D9=""),"",VLOOKUP(CONCATENATE(C9,D9),Settings!$A$5:$B$20,2))</f>
        <v/>
      </c>
      <c r="F9" t="s">
        <v>39</v>
      </c>
      <c r="G9">
        <f>COUNTIF($E$9:$E$17,"Low")</f>
        <v>0</v>
      </c>
    </row>
    <row r="10" spans="1:8" x14ac:dyDescent="0.2">
      <c r="A10" s="170" t="s">
        <v>3</v>
      </c>
      <c r="B10" s="170"/>
      <c r="C10" s="6" t="str">
        <f>'Person 6 Min Cap Reqs'!D3</f>
        <v>None</v>
      </c>
      <c r="D10" s="52" t="str">
        <f>'Person 6 Assessment'!A13</f>
        <v/>
      </c>
      <c r="E10" s="6" t="str">
        <f>IF(OR(C10="",D10=""),"",VLOOKUP(CONCATENATE(C10,D10),Settings!$A$5:$B$20,2))</f>
        <v/>
      </c>
      <c r="F10" t="s">
        <v>40</v>
      </c>
      <c r="G10">
        <f>COUNTIF($E$9:$E$17,"Medium")</f>
        <v>0</v>
      </c>
    </row>
    <row r="11" spans="1:8" x14ac:dyDescent="0.2">
      <c r="A11" s="170" t="s">
        <v>4</v>
      </c>
      <c r="B11" s="170"/>
      <c r="C11" s="6" t="str">
        <f>'Person 6 Min Cap Reqs'!E3</f>
        <v>None</v>
      </c>
      <c r="D11" s="52" t="str">
        <f>'Person 6 Assessment'!A18</f>
        <v/>
      </c>
      <c r="E11" s="6" t="str">
        <f>IF(OR(C11="",D11=""),"",VLOOKUP(CONCATENATE(C11,D11),Settings!$A$5:$B$20,2))</f>
        <v/>
      </c>
      <c r="F11" t="s">
        <v>41</v>
      </c>
      <c r="G11">
        <f>COUNTIF($E$9:$E$17,"High")</f>
        <v>0</v>
      </c>
    </row>
    <row r="12" spans="1:8" x14ac:dyDescent="0.2">
      <c r="A12" s="170" t="s">
        <v>27</v>
      </c>
      <c r="B12" s="170"/>
      <c r="C12" s="6" t="str">
        <f>'Person 6 Min Cap Reqs'!F3</f>
        <v>None</v>
      </c>
      <c r="D12" s="52" t="str">
        <f>'Person 6 Assessment'!A23</f>
        <v/>
      </c>
      <c r="E12" s="6" t="str">
        <f>IF(OR(C12="",D12=""),"",VLOOKUP(CONCATENATE(C12,D12),Settings!$A$5:$B$20,2))</f>
        <v/>
      </c>
      <c r="F12" t="s">
        <v>244</v>
      </c>
      <c r="G12">
        <f>SUM(G8:G11)</f>
        <v>0</v>
      </c>
    </row>
    <row r="13" spans="1:8" x14ac:dyDescent="0.2">
      <c r="A13" s="170" t="s">
        <v>5</v>
      </c>
      <c r="B13" s="170"/>
      <c r="C13" s="6" t="str">
        <f>'Person 6 Min Cap Reqs'!G3</f>
        <v>None</v>
      </c>
      <c r="D13" s="52" t="str">
        <f>'Person 6 Assessment'!A28</f>
        <v/>
      </c>
      <c r="E13" s="6" t="str">
        <f>IF(OR(C13="",D13=""),"",VLOOKUP(CONCATENATE(C13,D13),Settings!$A$5:$B$20,2))</f>
        <v/>
      </c>
      <c r="F13" t="s">
        <v>78</v>
      </c>
      <c r="G13">
        <f>G8+(G9*10)+(G10*100)+(G11*1000)</f>
        <v>0</v>
      </c>
    </row>
    <row r="14" spans="1:8" x14ac:dyDescent="0.2">
      <c r="A14" s="170" t="s">
        <v>6</v>
      </c>
      <c r="B14" s="170"/>
      <c r="C14" s="6" t="str">
        <f>'Person 6 Min Cap Reqs'!H3</f>
        <v>None</v>
      </c>
      <c r="D14" s="52" t="str">
        <f>'Person 6 Assessment'!A33</f>
        <v/>
      </c>
      <c r="E14" s="6" t="str">
        <f>IF(OR(C14="",D14=""),"",VLOOKUP(CONCATENATE(C14,D14),Settings!$A$5:$B$20,2))</f>
        <v/>
      </c>
    </row>
    <row r="15" spans="1:8" x14ac:dyDescent="0.2">
      <c r="A15" s="170" t="s">
        <v>7</v>
      </c>
      <c r="B15" s="170"/>
      <c r="C15" s="6" t="str">
        <f>'Person 6 Min Cap Reqs'!I3</f>
        <v>None</v>
      </c>
      <c r="D15" s="52" t="str">
        <f>'Person 6 Assessment'!A38</f>
        <v/>
      </c>
      <c r="E15" s="6" t="str">
        <f>IF(OR(C15="",D15=""),"",VLOOKUP(CONCATENATE(C15,D15),Settings!$A$5:$B$20,2))</f>
        <v/>
      </c>
    </row>
    <row r="16" spans="1:8" x14ac:dyDescent="0.2">
      <c r="A16" s="170" t="s">
        <v>8</v>
      </c>
      <c r="B16" s="170"/>
      <c r="C16" s="6" t="str">
        <f>'Person 6 Min Cap Reqs'!J3</f>
        <v>None</v>
      </c>
      <c r="D16" s="52" t="str">
        <f>'Person 6 Assessment'!A43</f>
        <v/>
      </c>
      <c r="E16" s="6" t="str">
        <f>IF(OR(C16="",D16=""),"",VLOOKUP(CONCATENATE(C16,D16),Settings!$A$5:$B$20,2))</f>
        <v/>
      </c>
    </row>
    <row r="17" spans="1:8" x14ac:dyDescent="0.2">
      <c r="A17" s="170" t="s">
        <v>9</v>
      </c>
      <c r="B17" s="170"/>
      <c r="C17" s="6" t="str">
        <f>'Person 6 Min Cap Reqs'!K3</f>
        <v>None</v>
      </c>
      <c r="D17" s="52" t="str">
        <f>'Person 6 Assessment'!A48</f>
        <v/>
      </c>
      <c r="E17" s="6" t="str">
        <f>IF(OR(C17="",D17=""),"",VLOOKUP(CONCATENATE(C17,D17),Settings!$A$5:$B$20,2))</f>
        <v/>
      </c>
    </row>
    <row r="18" spans="1:8" x14ac:dyDescent="0.2">
      <c r="A18" s="167"/>
      <c r="B18" s="168"/>
      <c r="C18" s="136" t="s">
        <v>30</v>
      </c>
      <c r="D18" s="136"/>
      <c r="E18" s="36" t="s">
        <v>35</v>
      </c>
    </row>
    <row r="19" spans="1:8" x14ac:dyDescent="0.2">
      <c r="A19" s="165" t="s">
        <v>17</v>
      </c>
      <c r="B19" s="166"/>
      <c r="C19" s="36" t="s">
        <v>31</v>
      </c>
      <c r="D19" s="36" t="s">
        <v>43</v>
      </c>
      <c r="E19" s="7" t="str">
        <f>IF(G23=0,"",VLOOKUP(G23,Settings!$G$4:$H$71,2))</f>
        <v/>
      </c>
      <c r="F19" t="s">
        <v>38</v>
      </c>
      <c r="G19">
        <f>COUNTIF($E$20:$E$28,"None")</f>
        <v>0</v>
      </c>
      <c r="H19" t="str">
        <f>IF(AND(G23&gt;0,G23&lt;9),"Fit not assessed until all skills are rated","")</f>
        <v/>
      </c>
    </row>
    <row r="20" spans="1:8" x14ac:dyDescent="0.2">
      <c r="A20" s="170" t="s">
        <v>18</v>
      </c>
      <c r="B20" s="170"/>
      <c r="C20" s="6" t="str">
        <f>'Person 6 Min Cap Reqs'!L3</f>
        <v>None</v>
      </c>
      <c r="D20" s="52" t="str">
        <f>'Person 6 Assessment'!A55</f>
        <v/>
      </c>
      <c r="E20" s="6" t="str">
        <f>IF(OR(C20="",D20=""),"",VLOOKUP(CONCATENATE(C20,D20),Settings!$A$5:$B$20,2))</f>
        <v/>
      </c>
      <c r="F20" t="s">
        <v>39</v>
      </c>
      <c r="G20">
        <f>COUNTIF($E$20:$E$28,"Low")</f>
        <v>0</v>
      </c>
    </row>
    <row r="21" spans="1:8" x14ac:dyDescent="0.2">
      <c r="A21" s="170" t="s">
        <v>19</v>
      </c>
      <c r="B21" s="170"/>
      <c r="C21" s="6" t="str">
        <f>'Person 6 Min Cap Reqs'!M3</f>
        <v>None</v>
      </c>
      <c r="D21" s="52" t="str">
        <f>'Person 6 Assessment'!A60</f>
        <v/>
      </c>
      <c r="E21" s="6" t="str">
        <f>IF(OR(C21="",D21=""),"",VLOOKUP(CONCATENATE(C21,D21),Settings!$A$5:$B$20,2))</f>
        <v/>
      </c>
      <c r="F21" t="s">
        <v>40</v>
      </c>
      <c r="G21">
        <f>COUNTIF($E$20:$E$28,"Medium")</f>
        <v>0</v>
      </c>
    </row>
    <row r="22" spans="1:8" x14ac:dyDescent="0.2">
      <c r="A22" s="170" t="s">
        <v>20</v>
      </c>
      <c r="B22" s="170"/>
      <c r="C22" s="6" t="str">
        <f>'Person 6 Min Cap Reqs'!N3</f>
        <v>None</v>
      </c>
      <c r="D22" s="52" t="str">
        <f>'Person 6 Assessment'!A65</f>
        <v/>
      </c>
      <c r="E22" s="6" t="str">
        <f>IF(OR(C22="",D22=""),"",VLOOKUP(CONCATENATE(C22,D22),Settings!$A$5:$B$20,2))</f>
        <v/>
      </c>
      <c r="F22" t="s">
        <v>41</v>
      </c>
      <c r="G22">
        <f>COUNTIF($E$20:$E$28,"High")</f>
        <v>0</v>
      </c>
    </row>
    <row r="23" spans="1:8" x14ac:dyDescent="0.2">
      <c r="A23" s="170" t="s">
        <v>21</v>
      </c>
      <c r="B23" s="170"/>
      <c r="C23" s="6" t="str">
        <f>'Person 6 Min Cap Reqs'!O3</f>
        <v>None</v>
      </c>
      <c r="D23" s="52" t="str">
        <f>'Person 6 Assessment'!A70</f>
        <v/>
      </c>
      <c r="E23" s="6" t="str">
        <f>IF(OR(C23="",D23=""),"",VLOOKUP(CONCATENATE(C23,D23),Settings!$A$5:$B$20,2))</f>
        <v/>
      </c>
      <c r="F23" t="s">
        <v>244</v>
      </c>
      <c r="G23">
        <f>SUM(G19:G22)</f>
        <v>0</v>
      </c>
    </row>
    <row r="24" spans="1:8" x14ac:dyDescent="0.2">
      <c r="A24" s="170" t="s">
        <v>22</v>
      </c>
      <c r="B24" s="170"/>
      <c r="C24" s="6" t="str">
        <f>'Person 6 Min Cap Reqs'!P3</f>
        <v>None</v>
      </c>
      <c r="D24" s="52" t="str">
        <f>'Person 6 Assessment'!A75</f>
        <v/>
      </c>
      <c r="E24" s="6" t="str">
        <f>IF(OR(C24="",D24=""),"",VLOOKUP(CONCATENATE(C24,D24),Settings!$A$5:$B$20,2))</f>
        <v/>
      </c>
      <c r="F24" t="s">
        <v>78</v>
      </c>
      <c r="G24">
        <f>G20+(G21*10)+(G22*100)+(G23*1000)</f>
        <v>0</v>
      </c>
    </row>
    <row r="25" spans="1:8" x14ac:dyDescent="0.2">
      <c r="A25" s="170" t="s">
        <v>23</v>
      </c>
      <c r="B25" s="170"/>
      <c r="C25" s="6" t="str">
        <f>'Person 6 Min Cap Reqs'!Q3</f>
        <v>None</v>
      </c>
      <c r="D25" s="52" t="str">
        <f>'Person 6 Assessment'!A80</f>
        <v/>
      </c>
      <c r="E25" s="6" t="str">
        <f>IF(OR(C25="",D25=""),"",VLOOKUP(CONCATENATE(C25,D25),Settings!$A$5:$B$20,2))</f>
        <v/>
      </c>
    </row>
    <row r="26" spans="1:8" x14ac:dyDescent="0.2">
      <c r="A26" s="170" t="s">
        <v>24</v>
      </c>
      <c r="B26" s="170"/>
      <c r="C26" s="6" t="str">
        <f>'Person 6 Min Cap Reqs'!R3</f>
        <v>None</v>
      </c>
      <c r="D26" s="52" t="str">
        <f>'Person 6 Assessment'!A85</f>
        <v/>
      </c>
      <c r="E26" s="6" t="str">
        <f>IF(OR(C26="",D26=""),"",VLOOKUP(CONCATENATE(C26,D26),Settings!$A$5:$B$20,2))</f>
        <v/>
      </c>
    </row>
    <row r="27" spans="1:8" x14ac:dyDescent="0.2">
      <c r="A27" s="170" t="s">
        <v>25</v>
      </c>
      <c r="B27" s="170"/>
      <c r="C27" s="6" t="str">
        <f>'Person 6 Min Cap Reqs'!S3</f>
        <v>None</v>
      </c>
      <c r="D27" s="52" t="str">
        <f>'Person 6 Assessment'!A90</f>
        <v/>
      </c>
      <c r="E27" s="6" t="str">
        <f>IF(OR(C27="",D27=""),"",VLOOKUP(CONCATENATE(C27,D27),Settings!$A$5:$B$20,2))</f>
        <v/>
      </c>
    </row>
    <row r="28" spans="1:8" x14ac:dyDescent="0.2">
      <c r="A28" s="170" t="s">
        <v>26</v>
      </c>
      <c r="B28" s="170"/>
      <c r="C28" s="6" t="str">
        <f>'Person 6 Min Cap Reqs'!T3</f>
        <v>None</v>
      </c>
      <c r="D28" s="52" t="str">
        <f>'Person 6 Assessment'!A95</f>
        <v/>
      </c>
      <c r="E28" s="6" t="str">
        <f>IF(OR(C28="",D28=""),"",VLOOKUP(CONCATENATE(C28,D28),Settings!$A$5:$B$20,2))</f>
        <v/>
      </c>
    </row>
    <row r="29" spans="1:8" x14ac:dyDescent="0.2">
      <c r="A29" s="167"/>
      <c r="B29" s="168"/>
      <c r="C29" s="136" t="s">
        <v>30</v>
      </c>
      <c r="D29" s="136"/>
      <c r="E29" s="36" t="s">
        <v>35</v>
      </c>
    </row>
    <row r="30" spans="1:8" x14ac:dyDescent="0.2">
      <c r="A30" s="165" t="s">
        <v>10</v>
      </c>
      <c r="B30" s="166"/>
      <c r="C30" s="36" t="s">
        <v>31</v>
      </c>
      <c r="D30" s="36" t="s">
        <v>43</v>
      </c>
      <c r="E30" s="7" t="str">
        <f>IF(G34=0,"",VLOOKUP(G34,Settings!$G$4:$H$71,2))</f>
        <v/>
      </c>
      <c r="F30" t="s">
        <v>38</v>
      </c>
      <c r="G30">
        <f>COUNTIF($E$31:$E$36,"None")</f>
        <v>0</v>
      </c>
      <c r="H30" t="str">
        <f>IF(AND(G34&gt;0,G34&lt;6),"Fit not assessed until all knowledge areas are rated","")</f>
        <v/>
      </c>
    </row>
    <row r="31" spans="1:8" x14ac:dyDescent="0.2">
      <c r="A31" s="170" t="s">
        <v>11</v>
      </c>
      <c r="B31" s="170"/>
      <c r="C31" s="6" t="str">
        <f>'Person 6 Min Cap Reqs'!U3</f>
        <v>None</v>
      </c>
      <c r="D31" s="52" t="str">
        <f>'Person 6 Assessment'!A102</f>
        <v/>
      </c>
      <c r="E31" s="6" t="str">
        <f>IF(OR(C31="",D31=""),"",VLOOKUP(CONCATENATE(C31,D31),Settings!$A$5:$B$20,2))</f>
        <v/>
      </c>
      <c r="F31" t="s">
        <v>39</v>
      </c>
      <c r="G31">
        <f>COUNTIF($E$31:$E$36,"Low")</f>
        <v>0</v>
      </c>
    </row>
    <row r="32" spans="1:8" x14ac:dyDescent="0.2">
      <c r="A32" s="170" t="s">
        <v>12</v>
      </c>
      <c r="B32" s="170"/>
      <c r="C32" s="6" t="str">
        <f>'Person 6 Min Cap Reqs'!V3</f>
        <v>None</v>
      </c>
      <c r="D32" s="52" t="str">
        <f>'Person 6 Assessment'!A107</f>
        <v/>
      </c>
      <c r="E32" s="6" t="str">
        <f>IF(OR(C32="",D32=""),"",VLOOKUP(CONCATENATE(C32,D32),Settings!$A$5:$B$20,2))</f>
        <v/>
      </c>
      <c r="F32" t="s">
        <v>40</v>
      </c>
      <c r="G32">
        <f>COUNTIF($E$31:$E$36,"Medium")</f>
        <v>0</v>
      </c>
    </row>
    <row r="33" spans="1:7" x14ac:dyDescent="0.2">
      <c r="A33" s="170" t="s">
        <v>13</v>
      </c>
      <c r="B33" s="170"/>
      <c r="C33" s="6" t="str">
        <f>'Person 6 Min Cap Reqs'!W3</f>
        <v>None</v>
      </c>
      <c r="D33" s="52" t="str">
        <f>'Person 6 Assessment'!A112</f>
        <v/>
      </c>
      <c r="E33" s="6" t="str">
        <f>IF(OR(C33="",D33=""),"",VLOOKUP(CONCATENATE(C33,D33),Settings!$A$5:$B$20,2))</f>
        <v/>
      </c>
      <c r="F33" t="s">
        <v>41</v>
      </c>
      <c r="G33">
        <f>COUNTIF($E$31:$E$36,"High")</f>
        <v>0</v>
      </c>
    </row>
    <row r="34" spans="1:7" x14ac:dyDescent="0.2">
      <c r="A34" s="170" t="s">
        <v>14</v>
      </c>
      <c r="B34" s="170"/>
      <c r="C34" s="6" t="str">
        <f>'Person 6 Min Cap Reqs'!X3</f>
        <v>None</v>
      </c>
      <c r="D34" s="52" t="str">
        <f>'Person 6 Assessment'!A117</f>
        <v/>
      </c>
      <c r="E34" s="6" t="str">
        <f>IF(OR(C34="",D34=""),"",VLOOKUP(CONCATENATE(C34,D34),Settings!$A$5:$B$20,2))</f>
        <v/>
      </c>
      <c r="F34" t="s">
        <v>244</v>
      </c>
      <c r="G34">
        <f>SUM(G30:G33)</f>
        <v>0</v>
      </c>
    </row>
    <row r="35" spans="1:7" x14ac:dyDescent="0.2">
      <c r="A35" s="170" t="s">
        <v>15</v>
      </c>
      <c r="B35" s="170"/>
      <c r="C35" s="6" t="str">
        <f>'Person 6 Min Cap Reqs'!Y3</f>
        <v>None</v>
      </c>
      <c r="D35" s="52" t="str">
        <f>'Person 6 Assessment'!A122</f>
        <v/>
      </c>
      <c r="E35" s="6" t="str">
        <f>IF(OR(C35="",D35=""),"",VLOOKUP(CONCATENATE(C35,D35),Settings!$A$5:$B$20,2))</f>
        <v/>
      </c>
      <c r="F35" t="s">
        <v>78</v>
      </c>
      <c r="G35">
        <f>G31+(G32*10)+(G33*100)+(G34*1000)</f>
        <v>0</v>
      </c>
    </row>
    <row r="36" spans="1:7" x14ac:dyDescent="0.2">
      <c r="A36" s="170" t="s">
        <v>16</v>
      </c>
      <c r="B36" s="170"/>
      <c r="C36" s="6" t="str">
        <f>'Person 6 Min Cap Reqs'!Z3</f>
        <v>None</v>
      </c>
      <c r="D36" s="52" t="str">
        <f>'Person 6 Assessment'!A127</f>
        <v/>
      </c>
      <c r="E36" s="6" t="str">
        <f>IF(OR(C36="",D36=""),"",VLOOKUP(CONCATENATE(C36,D36),Settings!$A$5:$B$20,2))</f>
        <v/>
      </c>
    </row>
  </sheetData>
  <mergeCells count="37">
    <mergeCell ref="A36:B36"/>
    <mergeCell ref="A30:B30"/>
    <mergeCell ref="A31:B31"/>
    <mergeCell ref="A32:B32"/>
    <mergeCell ref="A33:B33"/>
    <mergeCell ref="A34:B34"/>
    <mergeCell ref="A35:B35"/>
    <mergeCell ref="C29:D29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1:C1"/>
    <mergeCell ref="C18:D18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B3:E3"/>
    <mergeCell ref="B4:E4"/>
    <mergeCell ref="B5:E5"/>
    <mergeCell ref="A7:B7"/>
    <mergeCell ref="C7:D7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19153-1FD6-4634-835F-07CE1C8B8D43}">
  <dimension ref="A1:P197"/>
  <sheetViews>
    <sheetView workbookViewId="0">
      <selection activeCell="A4" sqref="A4"/>
    </sheetView>
  </sheetViews>
  <sheetFormatPr baseColWidth="10" defaultColWidth="8.83203125" defaultRowHeight="15" x14ac:dyDescent="0.2"/>
  <cols>
    <col min="1" max="1" width="23.6640625" customWidth="1"/>
    <col min="2" max="2" width="9.6640625" bestFit="1" customWidth="1"/>
    <col min="3" max="3" width="23.6640625" bestFit="1" customWidth="1"/>
    <col min="4" max="4" width="11" bestFit="1" customWidth="1"/>
    <col min="5" max="5" width="5.83203125" bestFit="1" customWidth="1"/>
    <col min="6" max="6" width="8.5" bestFit="1" customWidth="1"/>
    <col min="7" max="7" width="5.83203125" bestFit="1" customWidth="1"/>
    <col min="8" max="8" width="8.5" bestFit="1" customWidth="1"/>
    <col min="9" max="9" width="5.83203125" bestFit="1" customWidth="1"/>
    <col min="10" max="10" width="8.5" bestFit="1" customWidth="1"/>
    <col min="11" max="11" width="5.83203125" bestFit="1" customWidth="1"/>
    <col min="12" max="12" width="8.5" bestFit="1" customWidth="1"/>
    <col min="13" max="13" width="5.83203125" bestFit="1" customWidth="1"/>
    <col min="14" max="14" width="8.5" bestFit="1" customWidth="1"/>
    <col min="15" max="15" width="5.83203125" bestFit="1" customWidth="1"/>
    <col min="16" max="16" width="8.5" bestFit="1" customWidth="1"/>
  </cols>
  <sheetData>
    <row r="1" spans="1:16" ht="19" x14ac:dyDescent="0.25">
      <c r="A1" s="33" t="s">
        <v>42</v>
      </c>
    </row>
    <row r="2" spans="1:16" x14ac:dyDescent="0.2">
      <c r="E2" s="171" t="s">
        <v>85</v>
      </c>
      <c r="F2" s="123"/>
      <c r="G2" s="171" t="s">
        <v>89</v>
      </c>
      <c r="H2" s="123"/>
      <c r="I2" s="136" t="s">
        <v>90</v>
      </c>
      <c r="J2" s="136"/>
      <c r="K2" s="136" t="s">
        <v>91</v>
      </c>
      <c r="L2" s="136"/>
      <c r="M2" s="136" t="s">
        <v>92</v>
      </c>
      <c r="N2" s="136"/>
      <c r="O2" s="136" t="s">
        <v>93</v>
      </c>
      <c r="P2" s="136"/>
    </row>
    <row r="3" spans="1:16" x14ac:dyDescent="0.2">
      <c r="A3" s="136" t="s">
        <v>247</v>
      </c>
      <c r="B3" s="136"/>
      <c r="C3" s="3" t="s">
        <v>245</v>
      </c>
      <c r="D3" s="3" t="s">
        <v>246</v>
      </c>
      <c r="E3" s="3" t="s">
        <v>82</v>
      </c>
      <c r="F3" s="3" t="s">
        <v>35</v>
      </c>
      <c r="G3" s="3" t="s">
        <v>82</v>
      </c>
      <c r="H3" s="47" t="s">
        <v>35</v>
      </c>
      <c r="I3" s="3" t="s">
        <v>82</v>
      </c>
      <c r="J3" s="3" t="s">
        <v>35</v>
      </c>
      <c r="K3" s="3" t="s">
        <v>82</v>
      </c>
      <c r="L3" s="3" t="s">
        <v>35</v>
      </c>
      <c r="M3" s="3" t="s">
        <v>82</v>
      </c>
      <c r="N3" s="47" t="s">
        <v>35</v>
      </c>
      <c r="O3" s="3" t="s">
        <v>82</v>
      </c>
      <c r="P3" s="3" t="s">
        <v>35</v>
      </c>
    </row>
    <row r="4" spans="1:16" x14ac:dyDescent="0.2">
      <c r="A4" s="3" t="s">
        <v>36</v>
      </c>
      <c r="B4" s="3" t="s">
        <v>35</v>
      </c>
      <c r="C4" s="29" t="s">
        <v>74</v>
      </c>
      <c r="D4" s="2" t="s">
        <v>34</v>
      </c>
      <c r="E4" s="2">
        <v>9</v>
      </c>
      <c r="F4" s="2" t="s">
        <v>32</v>
      </c>
      <c r="G4" s="44">
        <v>6</v>
      </c>
      <c r="H4" s="46" t="s">
        <v>32</v>
      </c>
      <c r="I4" s="2">
        <v>5</v>
      </c>
      <c r="J4" s="2" t="s">
        <v>32</v>
      </c>
      <c r="K4" s="2">
        <v>4</v>
      </c>
      <c r="L4" s="2" t="s">
        <v>32</v>
      </c>
      <c r="M4" s="2">
        <v>3</v>
      </c>
      <c r="N4" s="2" t="s">
        <v>32</v>
      </c>
      <c r="O4" s="2">
        <v>2</v>
      </c>
      <c r="P4" s="2" t="s">
        <v>32</v>
      </c>
    </row>
    <row r="5" spans="1:16" x14ac:dyDescent="0.2">
      <c r="A5" s="2" t="s">
        <v>237</v>
      </c>
      <c r="B5" s="2" t="s">
        <v>34</v>
      </c>
      <c r="C5" s="29" t="s">
        <v>72</v>
      </c>
      <c r="D5" s="46" t="s">
        <v>37</v>
      </c>
      <c r="E5" s="2">
        <v>18</v>
      </c>
      <c r="F5" s="2" t="s">
        <v>32</v>
      </c>
      <c r="G5" s="44">
        <v>15</v>
      </c>
      <c r="H5" s="46" t="s">
        <v>32</v>
      </c>
      <c r="I5" s="2">
        <v>14</v>
      </c>
      <c r="J5" s="2" t="s">
        <v>32</v>
      </c>
      <c r="K5" s="2">
        <v>13</v>
      </c>
      <c r="L5" s="2" t="s">
        <v>32</v>
      </c>
      <c r="M5" s="2">
        <v>12</v>
      </c>
      <c r="N5" s="2" t="s">
        <v>32</v>
      </c>
      <c r="O5" s="2">
        <v>11</v>
      </c>
      <c r="P5" s="2" t="s">
        <v>33</v>
      </c>
    </row>
    <row r="6" spans="1:16" x14ac:dyDescent="0.2">
      <c r="A6" s="2" t="s">
        <v>234</v>
      </c>
      <c r="B6" s="2" t="s">
        <v>33</v>
      </c>
      <c r="C6" s="29" t="s">
        <v>73</v>
      </c>
      <c r="D6" s="46" t="s">
        <v>34</v>
      </c>
      <c r="E6" s="2">
        <v>27</v>
      </c>
      <c r="F6" s="2" t="s">
        <v>32</v>
      </c>
      <c r="G6" s="44">
        <v>24</v>
      </c>
      <c r="H6" s="46" t="s">
        <v>32</v>
      </c>
      <c r="I6" s="2">
        <v>23</v>
      </c>
      <c r="J6" s="2" t="s">
        <v>32</v>
      </c>
      <c r="K6" s="2">
        <v>22</v>
      </c>
      <c r="L6" s="2" t="s">
        <v>33</v>
      </c>
      <c r="M6" s="2">
        <v>102</v>
      </c>
      <c r="N6" s="2" t="s">
        <v>33</v>
      </c>
      <c r="O6" s="2">
        <v>20</v>
      </c>
      <c r="P6" s="2" t="s">
        <v>33</v>
      </c>
    </row>
    <row r="7" spans="1:16" x14ac:dyDescent="0.2">
      <c r="A7" s="2" t="s">
        <v>235</v>
      </c>
      <c r="B7" s="2" t="s">
        <v>37</v>
      </c>
      <c r="C7" s="29" t="s">
        <v>68</v>
      </c>
      <c r="D7" s="46" t="s">
        <v>37</v>
      </c>
      <c r="E7" s="2">
        <v>36</v>
      </c>
      <c r="F7" s="2" t="s">
        <v>32</v>
      </c>
      <c r="G7" s="44">
        <v>33</v>
      </c>
      <c r="H7" s="46" t="s">
        <v>33</v>
      </c>
      <c r="I7" s="2">
        <v>32</v>
      </c>
      <c r="J7" s="2" t="s">
        <v>33</v>
      </c>
      <c r="K7" s="2">
        <v>31</v>
      </c>
      <c r="L7" s="2" t="s">
        <v>33</v>
      </c>
      <c r="M7" s="2">
        <v>120</v>
      </c>
      <c r="N7" s="2" t="s">
        <v>37</v>
      </c>
      <c r="O7" s="2">
        <v>101</v>
      </c>
      <c r="P7" s="2" t="s">
        <v>33</v>
      </c>
    </row>
    <row r="8" spans="1:16" x14ac:dyDescent="0.2">
      <c r="A8" s="2" t="s">
        <v>236</v>
      </c>
      <c r="B8" s="2" t="s">
        <v>32</v>
      </c>
      <c r="C8" s="29" t="s">
        <v>66</v>
      </c>
      <c r="D8" s="46" t="s">
        <v>37</v>
      </c>
      <c r="E8" s="2">
        <v>45</v>
      </c>
      <c r="F8" s="2" t="s">
        <v>32</v>
      </c>
      <c r="G8" s="44">
        <v>42</v>
      </c>
      <c r="H8" s="46" t="s">
        <v>33</v>
      </c>
      <c r="I8" s="2">
        <v>41</v>
      </c>
      <c r="J8" s="2" t="s">
        <v>33</v>
      </c>
      <c r="K8" s="2">
        <v>40</v>
      </c>
      <c r="L8" s="2" t="s">
        <v>33</v>
      </c>
      <c r="M8" s="2">
        <v>201</v>
      </c>
      <c r="N8" s="2" t="s">
        <v>33</v>
      </c>
      <c r="O8" s="2">
        <v>110</v>
      </c>
      <c r="P8" s="2" t="s">
        <v>37</v>
      </c>
    </row>
    <row r="9" spans="1:16" x14ac:dyDescent="0.2">
      <c r="A9" s="2" t="s">
        <v>225</v>
      </c>
      <c r="B9" s="2" t="s">
        <v>34</v>
      </c>
      <c r="C9" s="29" t="s">
        <v>67</v>
      </c>
      <c r="D9" s="46" t="s">
        <v>37</v>
      </c>
      <c r="E9" s="2">
        <v>54</v>
      </c>
      <c r="F9" s="2" t="s">
        <v>33</v>
      </c>
      <c r="G9" s="44">
        <v>51</v>
      </c>
      <c r="H9" s="46" t="s">
        <v>33</v>
      </c>
      <c r="I9" s="2">
        <v>50</v>
      </c>
      <c r="J9" s="2" t="s">
        <v>33</v>
      </c>
      <c r="K9" s="2">
        <v>112</v>
      </c>
      <c r="L9" s="2" t="s">
        <v>33</v>
      </c>
      <c r="M9" s="2">
        <v>210</v>
      </c>
      <c r="N9" s="2" t="s">
        <v>37</v>
      </c>
      <c r="O9" s="2">
        <v>200</v>
      </c>
      <c r="P9" s="2" t="s">
        <v>37</v>
      </c>
    </row>
    <row r="10" spans="1:16" x14ac:dyDescent="0.2">
      <c r="A10" s="2" t="s">
        <v>222</v>
      </c>
      <c r="B10" s="2" t="s">
        <v>34</v>
      </c>
      <c r="C10" s="29" t="s">
        <v>71</v>
      </c>
      <c r="D10" s="46" t="s">
        <v>34</v>
      </c>
      <c r="E10" s="2">
        <v>63</v>
      </c>
      <c r="F10" s="2" t="s">
        <v>33</v>
      </c>
      <c r="G10" s="44">
        <v>60</v>
      </c>
      <c r="H10" s="46" t="s">
        <v>33</v>
      </c>
      <c r="I10" s="2">
        <v>104</v>
      </c>
      <c r="J10" s="2" t="s">
        <v>33</v>
      </c>
      <c r="K10" s="2">
        <v>121</v>
      </c>
      <c r="L10" s="2" t="s">
        <v>33</v>
      </c>
      <c r="M10" s="2">
        <v>300</v>
      </c>
      <c r="N10" s="2" t="s">
        <v>37</v>
      </c>
      <c r="O10" s="2">
        <v>1001</v>
      </c>
      <c r="P10" s="2" t="s">
        <v>33</v>
      </c>
    </row>
    <row r="11" spans="1:16" x14ac:dyDescent="0.2">
      <c r="A11" s="2" t="s">
        <v>223</v>
      </c>
      <c r="B11" s="2" t="s">
        <v>34</v>
      </c>
      <c r="C11" s="29" t="s">
        <v>69</v>
      </c>
      <c r="D11" s="46" t="s">
        <v>37</v>
      </c>
      <c r="E11" s="2">
        <v>72</v>
      </c>
      <c r="F11" s="2" t="s">
        <v>33</v>
      </c>
      <c r="G11" s="44">
        <v>105</v>
      </c>
      <c r="H11" s="46" t="s">
        <v>33</v>
      </c>
      <c r="I11" s="2">
        <v>113</v>
      </c>
      <c r="J11" s="2" t="s">
        <v>33</v>
      </c>
      <c r="K11" s="2">
        <v>202</v>
      </c>
      <c r="L11" s="2" t="s">
        <v>33</v>
      </c>
      <c r="M11" s="2">
        <v>1002</v>
      </c>
      <c r="N11" s="2" t="s">
        <v>33</v>
      </c>
      <c r="O11" s="2">
        <v>1010</v>
      </c>
      <c r="P11" s="2" t="s">
        <v>37</v>
      </c>
    </row>
    <row r="12" spans="1:16" x14ac:dyDescent="0.2">
      <c r="A12" s="2" t="s">
        <v>224</v>
      </c>
      <c r="B12" s="2" t="s">
        <v>32</v>
      </c>
      <c r="C12" s="29" t="s">
        <v>70</v>
      </c>
      <c r="D12" s="46" t="s">
        <v>34</v>
      </c>
      <c r="E12" s="2">
        <v>81</v>
      </c>
      <c r="F12" s="2" t="s">
        <v>33</v>
      </c>
      <c r="G12" s="44">
        <v>114</v>
      </c>
      <c r="H12" s="46" t="s">
        <v>33</v>
      </c>
      <c r="I12" s="2">
        <v>122</v>
      </c>
      <c r="J12" s="2" t="s">
        <v>33</v>
      </c>
      <c r="K12" s="2">
        <v>211</v>
      </c>
      <c r="L12" s="2" t="s">
        <v>33</v>
      </c>
      <c r="M12" s="2">
        <v>1011</v>
      </c>
      <c r="N12" s="2" t="s">
        <v>37</v>
      </c>
      <c r="O12" s="2">
        <v>1100</v>
      </c>
      <c r="P12" s="2" t="s">
        <v>37</v>
      </c>
    </row>
    <row r="13" spans="1:16" x14ac:dyDescent="0.2">
      <c r="A13" s="2" t="s">
        <v>226</v>
      </c>
      <c r="B13" s="2" t="s">
        <v>37</v>
      </c>
      <c r="C13" s="29" t="s">
        <v>56</v>
      </c>
      <c r="D13" s="46" t="s">
        <v>37</v>
      </c>
      <c r="E13" s="2">
        <v>90</v>
      </c>
      <c r="F13" s="2" t="s">
        <v>33</v>
      </c>
      <c r="G13" s="44">
        <v>123</v>
      </c>
      <c r="H13" s="46" t="s">
        <v>33</v>
      </c>
      <c r="I13" s="2">
        <v>140</v>
      </c>
      <c r="J13" s="2" t="s">
        <v>33</v>
      </c>
      <c r="K13" s="2">
        <v>220</v>
      </c>
      <c r="L13" s="2" t="s">
        <v>33</v>
      </c>
      <c r="M13" s="2">
        <v>1020</v>
      </c>
      <c r="N13" s="2" t="s">
        <v>37</v>
      </c>
      <c r="O13" s="2">
        <v>2000</v>
      </c>
      <c r="P13" s="2" t="s">
        <v>34</v>
      </c>
    </row>
    <row r="14" spans="1:16" x14ac:dyDescent="0.2">
      <c r="A14" s="2" t="s">
        <v>227</v>
      </c>
      <c r="B14" s="2" t="s">
        <v>34</v>
      </c>
      <c r="C14" s="29" t="s">
        <v>54</v>
      </c>
      <c r="D14" s="46" t="s">
        <v>37</v>
      </c>
      <c r="E14" s="2">
        <v>108</v>
      </c>
      <c r="F14" s="2" t="s">
        <v>32</v>
      </c>
      <c r="G14" s="44">
        <v>132</v>
      </c>
      <c r="H14" s="46" t="s">
        <v>33</v>
      </c>
      <c r="I14" s="2">
        <v>203</v>
      </c>
      <c r="J14" s="2" t="s">
        <v>33</v>
      </c>
      <c r="K14" s="2">
        <v>301</v>
      </c>
      <c r="L14" s="2" t="s">
        <v>33</v>
      </c>
      <c r="M14" s="2">
        <v>1101</v>
      </c>
      <c r="N14" s="2" t="s">
        <v>37</v>
      </c>
    </row>
    <row r="15" spans="1:16" x14ac:dyDescent="0.2">
      <c r="A15" s="2" t="s">
        <v>228</v>
      </c>
      <c r="B15" s="2" t="s">
        <v>32</v>
      </c>
      <c r="C15" s="29" t="s">
        <v>55</v>
      </c>
      <c r="D15" s="46" t="s">
        <v>37</v>
      </c>
      <c r="E15" s="2">
        <v>117</v>
      </c>
      <c r="F15" s="2" t="s">
        <v>32</v>
      </c>
      <c r="G15" s="44">
        <v>141</v>
      </c>
      <c r="H15" s="46" t="s">
        <v>33</v>
      </c>
      <c r="I15" s="2">
        <v>212</v>
      </c>
      <c r="J15" s="2" t="s">
        <v>33</v>
      </c>
      <c r="K15" s="2">
        <v>310</v>
      </c>
      <c r="L15" s="2" t="s">
        <v>37</v>
      </c>
      <c r="M15" s="2">
        <v>1110</v>
      </c>
      <c r="N15" s="2" t="s">
        <v>37</v>
      </c>
    </row>
    <row r="16" spans="1:16" x14ac:dyDescent="0.2">
      <c r="A16" s="2" t="s">
        <v>229</v>
      </c>
      <c r="B16" s="2" t="s">
        <v>34</v>
      </c>
      <c r="C16" s="29" t="s">
        <v>50</v>
      </c>
      <c r="D16" s="46" t="s">
        <v>37</v>
      </c>
      <c r="E16" s="2">
        <v>126</v>
      </c>
      <c r="F16" s="2" t="s">
        <v>32</v>
      </c>
      <c r="G16" s="44">
        <v>150</v>
      </c>
      <c r="H16" s="46" t="s">
        <v>33</v>
      </c>
      <c r="I16" s="2">
        <v>221</v>
      </c>
      <c r="J16" s="2" t="s">
        <v>33</v>
      </c>
      <c r="K16" s="2">
        <v>400</v>
      </c>
      <c r="L16" s="2" t="s">
        <v>37</v>
      </c>
      <c r="M16" s="2">
        <v>1200</v>
      </c>
      <c r="N16" s="2" t="s">
        <v>37</v>
      </c>
    </row>
    <row r="17" spans="1:14" x14ac:dyDescent="0.2">
      <c r="A17" s="2" t="s">
        <v>230</v>
      </c>
      <c r="B17" s="2" t="s">
        <v>34</v>
      </c>
      <c r="C17" s="29" t="s">
        <v>48</v>
      </c>
      <c r="D17" s="46" t="s">
        <v>33</v>
      </c>
      <c r="E17" s="2">
        <v>135</v>
      </c>
      <c r="F17" s="2" t="s">
        <v>33</v>
      </c>
      <c r="G17" s="44">
        <v>204</v>
      </c>
      <c r="H17" s="46" t="s">
        <v>33</v>
      </c>
      <c r="I17" s="2">
        <v>230</v>
      </c>
      <c r="J17" s="2" t="s">
        <v>33</v>
      </c>
      <c r="K17" s="2">
        <v>1003</v>
      </c>
      <c r="L17" s="2" t="s">
        <v>33</v>
      </c>
      <c r="M17" s="2">
        <v>2001</v>
      </c>
      <c r="N17" s="2" t="s">
        <v>34</v>
      </c>
    </row>
    <row r="18" spans="1:14" x14ac:dyDescent="0.2">
      <c r="A18" s="2" t="s">
        <v>231</v>
      </c>
      <c r="B18" s="2" t="s">
        <v>34</v>
      </c>
      <c r="C18" s="29" t="s">
        <v>49</v>
      </c>
      <c r="D18" s="46" t="s">
        <v>33</v>
      </c>
      <c r="E18" s="2">
        <v>144</v>
      </c>
      <c r="F18" s="2" t="s">
        <v>33</v>
      </c>
      <c r="G18" s="44">
        <v>213</v>
      </c>
      <c r="H18" s="46" t="s">
        <v>33</v>
      </c>
      <c r="I18" s="2">
        <v>302</v>
      </c>
      <c r="J18" s="2" t="s">
        <v>33</v>
      </c>
      <c r="K18" s="2">
        <v>1012</v>
      </c>
      <c r="L18" s="2" t="s">
        <v>33</v>
      </c>
      <c r="M18" s="2">
        <v>2010</v>
      </c>
      <c r="N18" s="2" t="s">
        <v>34</v>
      </c>
    </row>
    <row r="19" spans="1:14" x14ac:dyDescent="0.2">
      <c r="A19" s="2" t="s">
        <v>232</v>
      </c>
      <c r="B19" s="2" t="s">
        <v>32</v>
      </c>
      <c r="C19" s="29" t="s">
        <v>53</v>
      </c>
      <c r="D19" s="46" t="s">
        <v>37</v>
      </c>
      <c r="E19" s="2">
        <v>153</v>
      </c>
      <c r="F19" s="2" t="s">
        <v>33</v>
      </c>
      <c r="G19" s="44">
        <v>222</v>
      </c>
      <c r="H19" s="46" t="s">
        <v>33</v>
      </c>
      <c r="I19" s="2">
        <v>311</v>
      </c>
      <c r="J19" s="2" t="s">
        <v>33</v>
      </c>
      <c r="K19" s="2">
        <v>1021</v>
      </c>
      <c r="L19" s="2" t="s">
        <v>33</v>
      </c>
      <c r="M19" s="2">
        <v>2100</v>
      </c>
      <c r="N19" s="2" t="s">
        <v>34</v>
      </c>
    </row>
    <row r="20" spans="1:14" x14ac:dyDescent="0.2">
      <c r="A20" s="2" t="s">
        <v>233</v>
      </c>
      <c r="B20" s="2" t="s">
        <v>34</v>
      </c>
      <c r="C20" s="29" t="s">
        <v>51</v>
      </c>
      <c r="D20" s="46" t="s">
        <v>33</v>
      </c>
      <c r="E20" s="2">
        <v>162</v>
      </c>
      <c r="F20" s="2" t="s">
        <v>33</v>
      </c>
      <c r="G20" s="44">
        <v>231</v>
      </c>
      <c r="H20" s="46" t="s">
        <v>33</v>
      </c>
      <c r="I20" s="2">
        <v>320</v>
      </c>
      <c r="J20" s="2" t="s">
        <v>37</v>
      </c>
      <c r="K20" s="2">
        <v>1030</v>
      </c>
      <c r="L20" s="2" t="s">
        <v>37</v>
      </c>
      <c r="M20" s="2">
        <v>3000</v>
      </c>
      <c r="N20" s="2" t="s">
        <v>34</v>
      </c>
    </row>
    <row r="21" spans="1:14" x14ac:dyDescent="0.2">
      <c r="C21" s="29" t="s">
        <v>52</v>
      </c>
      <c r="D21" s="46" t="s">
        <v>37</v>
      </c>
      <c r="E21" s="2">
        <v>171</v>
      </c>
      <c r="F21" s="2" t="s">
        <v>33</v>
      </c>
      <c r="G21" s="44">
        <v>240</v>
      </c>
      <c r="H21" s="46" t="s">
        <v>33</v>
      </c>
      <c r="I21" s="2">
        <v>401</v>
      </c>
      <c r="J21" s="2" t="s">
        <v>37</v>
      </c>
      <c r="K21" s="2">
        <v>1102</v>
      </c>
      <c r="L21" s="2" t="s">
        <v>33</v>
      </c>
    </row>
    <row r="22" spans="1:14" x14ac:dyDescent="0.2">
      <c r="C22" s="29" t="s">
        <v>65</v>
      </c>
      <c r="D22" s="46" t="s">
        <v>34</v>
      </c>
      <c r="E22" s="2">
        <v>180</v>
      </c>
      <c r="F22" s="2" t="s">
        <v>33</v>
      </c>
      <c r="G22" s="44">
        <v>303</v>
      </c>
      <c r="H22" s="46" t="s">
        <v>33</v>
      </c>
      <c r="I22" s="2">
        <v>410</v>
      </c>
      <c r="J22" s="2" t="s">
        <v>37</v>
      </c>
      <c r="K22" s="2">
        <v>1120</v>
      </c>
      <c r="L22" s="2" t="s">
        <v>33</v>
      </c>
    </row>
    <row r="23" spans="1:14" x14ac:dyDescent="0.2">
      <c r="C23" s="29" t="s">
        <v>63</v>
      </c>
      <c r="D23" s="46" t="s">
        <v>37</v>
      </c>
      <c r="E23" s="2">
        <v>207</v>
      </c>
      <c r="F23" s="2" t="s">
        <v>32</v>
      </c>
      <c r="G23" s="44">
        <v>312</v>
      </c>
      <c r="H23" s="46" t="s">
        <v>33</v>
      </c>
      <c r="I23" s="2">
        <v>500</v>
      </c>
      <c r="J23" s="2" t="s">
        <v>37</v>
      </c>
      <c r="K23" s="2">
        <v>1201</v>
      </c>
      <c r="L23" s="2" t="s">
        <v>33</v>
      </c>
    </row>
    <row r="24" spans="1:14" x14ac:dyDescent="0.2">
      <c r="C24" s="29" t="s">
        <v>64</v>
      </c>
      <c r="D24" s="46" t="s">
        <v>37</v>
      </c>
      <c r="E24" s="2">
        <v>216</v>
      </c>
      <c r="F24" s="2" t="s">
        <v>33</v>
      </c>
      <c r="G24" s="44">
        <v>321</v>
      </c>
      <c r="H24" s="46" t="s">
        <v>33</v>
      </c>
      <c r="I24" s="2">
        <v>1004</v>
      </c>
      <c r="J24" s="2" t="s">
        <v>33</v>
      </c>
      <c r="K24" s="2">
        <v>1210</v>
      </c>
      <c r="L24" s="2" t="s">
        <v>37</v>
      </c>
    </row>
    <row r="25" spans="1:14" x14ac:dyDescent="0.2">
      <c r="C25" s="29" t="s">
        <v>59</v>
      </c>
      <c r="D25" s="46" t="s">
        <v>37</v>
      </c>
      <c r="E25" s="2">
        <v>225</v>
      </c>
      <c r="F25" s="2" t="s">
        <v>33</v>
      </c>
      <c r="G25" s="44">
        <v>330</v>
      </c>
      <c r="H25" s="46" t="s">
        <v>33</v>
      </c>
      <c r="I25" s="2">
        <v>1040</v>
      </c>
      <c r="J25" s="2" t="s">
        <v>33</v>
      </c>
      <c r="K25" s="2">
        <v>1300</v>
      </c>
      <c r="L25" s="2" t="s">
        <v>37</v>
      </c>
    </row>
    <row r="26" spans="1:14" x14ac:dyDescent="0.2">
      <c r="C26" s="29" t="s">
        <v>57</v>
      </c>
      <c r="D26" s="46" t="s">
        <v>33</v>
      </c>
      <c r="E26" s="2">
        <v>234</v>
      </c>
      <c r="F26" s="2" t="s">
        <v>33</v>
      </c>
      <c r="G26" s="44">
        <v>402</v>
      </c>
      <c r="H26" s="46" t="s">
        <v>33</v>
      </c>
      <c r="I26" s="2">
        <v>1112</v>
      </c>
      <c r="J26" s="2" t="s">
        <v>33</v>
      </c>
      <c r="K26" s="2">
        <v>2002</v>
      </c>
      <c r="L26" s="2" t="s">
        <v>37</v>
      </c>
    </row>
    <row r="27" spans="1:14" x14ac:dyDescent="0.2">
      <c r="C27" s="29" t="s">
        <v>58</v>
      </c>
      <c r="D27" s="46" t="s">
        <v>37</v>
      </c>
      <c r="E27" s="2">
        <v>243</v>
      </c>
      <c r="F27" s="2" t="s">
        <v>33</v>
      </c>
      <c r="G27" s="44">
        <v>411</v>
      </c>
      <c r="H27" s="46" t="s">
        <v>33</v>
      </c>
      <c r="I27" s="2">
        <v>1121</v>
      </c>
      <c r="J27" s="2" t="s">
        <v>33</v>
      </c>
      <c r="K27" s="2">
        <v>2011</v>
      </c>
      <c r="L27" s="2" t="s">
        <v>33</v>
      </c>
    </row>
    <row r="28" spans="1:14" x14ac:dyDescent="0.2">
      <c r="C28" s="29" t="s">
        <v>62</v>
      </c>
      <c r="D28" s="46" t="s">
        <v>34</v>
      </c>
      <c r="E28" s="2">
        <v>252</v>
      </c>
      <c r="F28" s="2" t="s">
        <v>33</v>
      </c>
      <c r="G28" s="44">
        <v>420</v>
      </c>
      <c r="H28" s="46" t="s">
        <v>33</v>
      </c>
      <c r="I28" s="2">
        <v>1202</v>
      </c>
      <c r="J28" s="2" t="s">
        <v>33</v>
      </c>
      <c r="K28" s="2">
        <v>2020</v>
      </c>
      <c r="L28" s="2" t="s">
        <v>37</v>
      </c>
    </row>
    <row r="29" spans="1:14" x14ac:dyDescent="0.2">
      <c r="C29" s="29" t="s">
        <v>60</v>
      </c>
      <c r="D29" s="46" t="s">
        <v>37</v>
      </c>
      <c r="E29" s="2">
        <v>261</v>
      </c>
      <c r="F29" s="2" t="s">
        <v>33</v>
      </c>
      <c r="G29" s="44">
        <v>501</v>
      </c>
      <c r="H29" s="46" t="s">
        <v>37</v>
      </c>
      <c r="I29" s="2">
        <v>1220</v>
      </c>
      <c r="J29" s="2" t="s">
        <v>37</v>
      </c>
      <c r="K29" s="2">
        <v>2101</v>
      </c>
      <c r="L29" s="2" t="s">
        <v>37</v>
      </c>
    </row>
    <row r="30" spans="1:14" x14ac:dyDescent="0.2">
      <c r="C30" s="29" t="s">
        <v>61</v>
      </c>
      <c r="D30" s="46" t="s">
        <v>37</v>
      </c>
      <c r="E30" s="2">
        <v>270</v>
      </c>
      <c r="F30" s="2" t="s">
        <v>33</v>
      </c>
      <c r="G30" s="44">
        <v>510</v>
      </c>
      <c r="H30" s="46" t="s">
        <v>37</v>
      </c>
      <c r="I30" s="2">
        <v>1301</v>
      </c>
      <c r="J30" s="2" t="s">
        <v>37</v>
      </c>
      <c r="K30" s="2">
        <v>2110</v>
      </c>
      <c r="L30" s="2" t="s">
        <v>37</v>
      </c>
    </row>
    <row r="31" spans="1:14" x14ac:dyDescent="0.2">
      <c r="E31" s="2">
        <v>306</v>
      </c>
      <c r="F31" s="2" t="s">
        <v>33</v>
      </c>
      <c r="G31" s="44">
        <v>600</v>
      </c>
      <c r="H31" s="46" t="s">
        <v>37</v>
      </c>
      <c r="I31" s="2">
        <v>1310</v>
      </c>
      <c r="J31" s="2" t="s">
        <v>37</v>
      </c>
      <c r="K31" s="2">
        <v>2200</v>
      </c>
      <c r="L31" s="2" t="s">
        <v>41</v>
      </c>
    </row>
    <row r="32" spans="1:14" x14ac:dyDescent="0.2">
      <c r="E32" s="2">
        <v>315</v>
      </c>
      <c r="F32" s="2" t="s">
        <v>33</v>
      </c>
      <c r="G32" s="44">
        <v>1005</v>
      </c>
      <c r="H32" s="46" t="s">
        <v>32</v>
      </c>
      <c r="I32" s="2">
        <v>1400</v>
      </c>
      <c r="J32" s="2" t="s">
        <v>37</v>
      </c>
      <c r="K32" s="2">
        <v>3001</v>
      </c>
      <c r="L32" s="2" t="s">
        <v>33</v>
      </c>
    </row>
    <row r="33" spans="5:12" x14ac:dyDescent="0.2">
      <c r="E33" s="2">
        <v>324</v>
      </c>
      <c r="F33" s="2" t="s">
        <v>33</v>
      </c>
      <c r="G33" s="44">
        <v>1050</v>
      </c>
      <c r="H33" s="46" t="s">
        <v>33</v>
      </c>
      <c r="I33" s="2">
        <v>2003</v>
      </c>
      <c r="J33" s="2" t="s">
        <v>37</v>
      </c>
      <c r="K33" s="2">
        <v>3010</v>
      </c>
      <c r="L33" s="2" t="s">
        <v>37</v>
      </c>
    </row>
    <row r="34" spans="5:12" x14ac:dyDescent="0.2">
      <c r="E34" s="2">
        <v>333</v>
      </c>
      <c r="F34" s="2" t="s">
        <v>33</v>
      </c>
      <c r="G34" s="44">
        <v>1104</v>
      </c>
      <c r="H34" s="46" t="s">
        <v>37</v>
      </c>
      <c r="I34" s="2">
        <v>2012</v>
      </c>
      <c r="J34" s="2" t="s">
        <v>37</v>
      </c>
      <c r="K34" s="2">
        <v>3100</v>
      </c>
      <c r="L34" s="2" t="s">
        <v>34</v>
      </c>
    </row>
    <row r="35" spans="5:12" x14ac:dyDescent="0.2">
      <c r="E35" s="2">
        <v>342</v>
      </c>
      <c r="F35" s="2" t="s">
        <v>33</v>
      </c>
      <c r="G35" s="44">
        <v>1140</v>
      </c>
      <c r="H35" s="46" t="s">
        <v>33</v>
      </c>
      <c r="I35" s="2">
        <v>2021</v>
      </c>
      <c r="J35" s="2" t="s">
        <v>37</v>
      </c>
      <c r="K35" s="2">
        <v>4000</v>
      </c>
      <c r="L35" s="2" t="s">
        <v>34</v>
      </c>
    </row>
    <row r="36" spans="5:12" x14ac:dyDescent="0.2">
      <c r="E36" s="2">
        <v>351</v>
      </c>
      <c r="F36" s="2" t="s">
        <v>33</v>
      </c>
      <c r="G36" s="44">
        <v>1203</v>
      </c>
      <c r="H36" s="46" t="s">
        <v>33</v>
      </c>
      <c r="I36" s="2">
        <v>2030</v>
      </c>
      <c r="J36" s="2" t="s">
        <v>37</v>
      </c>
    </row>
    <row r="37" spans="5:12" x14ac:dyDescent="0.2">
      <c r="E37" s="2">
        <v>360</v>
      </c>
      <c r="F37" s="2" t="s">
        <v>33</v>
      </c>
      <c r="G37" s="44">
        <v>1230</v>
      </c>
      <c r="H37" s="46" t="s">
        <v>33</v>
      </c>
      <c r="I37" s="2">
        <v>2102</v>
      </c>
      <c r="J37" s="2" t="s">
        <v>37</v>
      </c>
    </row>
    <row r="38" spans="5:12" x14ac:dyDescent="0.2">
      <c r="E38" s="2">
        <v>405</v>
      </c>
      <c r="F38" s="2" t="s">
        <v>33</v>
      </c>
      <c r="G38" s="44">
        <v>1302</v>
      </c>
      <c r="H38" s="46" t="s">
        <v>33</v>
      </c>
      <c r="I38" s="2">
        <v>2120</v>
      </c>
      <c r="J38" s="2" t="s">
        <v>37</v>
      </c>
    </row>
    <row r="39" spans="5:12" x14ac:dyDescent="0.2">
      <c r="E39" s="2">
        <v>414</v>
      </c>
      <c r="F39" s="2" t="s">
        <v>33</v>
      </c>
      <c r="G39" s="44">
        <v>1320</v>
      </c>
      <c r="H39" s="46" t="s">
        <v>37</v>
      </c>
      <c r="I39" s="2">
        <v>2201</v>
      </c>
      <c r="J39" s="2" t="s">
        <v>37</v>
      </c>
    </row>
    <row r="40" spans="5:12" x14ac:dyDescent="0.2">
      <c r="E40" s="2">
        <v>423</v>
      </c>
      <c r="F40" s="2" t="s">
        <v>33</v>
      </c>
      <c r="G40" s="44">
        <v>1401</v>
      </c>
      <c r="H40" s="46" t="s">
        <v>37</v>
      </c>
      <c r="I40" s="2">
        <v>2210</v>
      </c>
      <c r="J40" s="2" t="s">
        <v>37</v>
      </c>
    </row>
    <row r="41" spans="5:12" x14ac:dyDescent="0.2">
      <c r="E41" s="2">
        <v>432</v>
      </c>
      <c r="F41" s="2" t="s">
        <v>33</v>
      </c>
      <c r="G41" s="44">
        <v>1410</v>
      </c>
      <c r="H41" s="46" t="s">
        <v>37</v>
      </c>
      <c r="I41" s="2">
        <v>2300</v>
      </c>
      <c r="J41" s="2" t="s">
        <v>37</v>
      </c>
    </row>
    <row r="42" spans="5:12" x14ac:dyDescent="0.2">
      <c r="E42" s="2">
        <v>441</v>
      </c>
      <c r="F42" s="2" t="s">
        <v>33</v>
      </c>
      <c r="G42" s="44">
        <v>1500</v>
      </c>
      <c r="H42" s="46" t="s">
        <v>37</v>
      </c>
      <c r="I42" s="2">
        <v>3002</v>
      </c>
      <c r="J42" s="2" t="s">
        <v>37</v>
      </c>
    </row>
    <row r="43" spans="5:12" x14ac:dyDescent="0.2">
      <c r="E43" s="2">
        <v>450</v>
      </c>
      <c r="F43" s="2" t="s">
        <v>33</v>
      </c>
      <c r="G43" s="44">
        <v>2004</v>
      </c>
      <c r="H43" s="46" t="s">
        <v>33</v>
      </c>
      <c r="I43" s="2">
        <v>3011</v>
      </c>
      <c r="J43" s="2" t="s">
        <v>33</v>
      </c>
    </row>
    <row r="44" spans="5:12" x14ac:dyDescent="0.2">
      <c r="E44" s="2">
        <v>504</v>
      </c>
      <c r="F44" s="2" t="s">
        <v>33</v>
      </c>
      <c r="G44" s="44">
        <v>2013</v>
      </c>
      <c r="H44" s="46" t="s">
        <v>33</v>
      </c>
      <c r="I44" s="2">
        <v>3020</v>
      </c>
      <c r="J44" s="2" t="s">
        <v>37</v>
      </c>
    </row>
    <row r="45" spans="5:12" x14ac:dyDescent="0.2">
      <c r="E45" s="2">
        <v>513</v>
      </c>
      <c r="F45" s="2" t="s">
        <v>33</v>
      </c>
      <c r="G45" s="44">
        <v>2031</v>
      </c>
      <c r="H45" s="46" t="s">
        <v>33</v>
      </c>
      <c r="I45" s="2">
        <v>3101</v>
      </c>
      <c r="J45" s="2" t="s">
        <v>37</v>
      </c>
    </row>
    <row r="46" spans="5:12" x14ac:dyDescent="0.2">
      <c r="E46" s="2">
        <v>522</v>
      </c>
      <c r="F46" s="2" t="s">
        <v>33</v>
      </c>
      <c r="G46" s="44">
        <v>2040</v>
      </c>
      <c r="H46" s="46" t="s">
        <v>37</v>
      </c>
      <c r="I46" s="2">
        <v>3110</v>
      </c>
      <c r="J46" s="2" t="s">
        <v>37</v>
      </c>
    </row>
    <row r="47" spans="5:12" x14ac:dyDescent="0.2">
      <c r="E47" s="2">
        <v>531</v>
      </c>
      <c r="F47" s="2" t="s">
        <v>33</v>
      </c>
      <c r="G47" s="44">
        <v>2103</v>
      </c>
      <c r="H47" s="46" t="s">
        <v>33</v>
      </c>
      <c r="I47" s="2">
        <v>3200</v>
      </c>
      <c r="J47" s="2" t="s">
        <v>37</v>
      </c>
    </row>
    <row r="48" spans="5:12" x14ac:dyDescent="0.2">
      <c r="E48" s="2">
        <v>540</v>
      </c>
      <c r="F48" s="2" t="s">
        <v>33</v>
      </c>
      <c r="G48" s="44">
        <v>2130</v>
      </c>
      <c r="H48" s="46" t="s">
        <v>33</v>
      </c>
      <c r="I48" s="2">
        <v>4001</v>
      </c>
      <c r="J48" s="2" t="s">
        <v>34</v>
      </c>
    </row>
    <row r="49" spans="5:10" x14ac:dyDescent="0.2">
      <c r="E49" s="2">
        <v>603</v>
      </c>
      <c r="F49" s="2" t="s">
        <v>33</v>
      </c>
      <c r="G49" s="44">
        <v>2202</v>
      </c>
      <c r="H49" s="46" t="s">
        <v>33</v>
      </c>
      <c r="I49" s="2">
        <v>4010</v>
      </c>
      <c r="J49" s="2" t="s">
        <v>34</v>
      </c>
    </row>
    <row r="50" spans="5:10" x14ac:dyDescent="0.2">
      <c r="E50" s="2">
        <v>612</v>
      </c>
      <c r="F50" s="2" t="s">
        <v>33</v>
      </c>
      <c r="G50" s="44">
        <v>2220</v>
      </c>
      <c r="H50" s="46" t="s">
        <v>33</v>
      </c>
      <c r="I50" s="2">
        <v>4100</v>
      </c>
      <c r="J50" s="2" t="s">
        <v>34</v>
      </c>
    </row>
    <row r="51" spans="5:10" x14ac:dyDescent="0.2">
      <c r="E51" s="2">
        <v>621</v>
      </c>
      <c r="F51" s="2" t="s">
        <v>37</v>
      </c>
      <c r="G51" s="44">
        <v>2301</v>
      </c>
      <c r="H51" s="2" t="s">
        <v>37</v>
      </c>
      <c r="I51" s="2">
        <v>5000</v>
      </c>
      <c r="J51" s="2" t="s">
        <v>34</v>
      </c>
    </row>
    <row r="52" spans="5:10" x14ac:dyDescent="0.2">
      <c r="E52" s="2">
        <v>630</v>
      </c>
      <c r="F52" s="2" t="s">
        <v>37</v>
      </c>
      <c r="G52" s="44">
        <v>2310</v>
      </c>
      <c r="H52" s="2" t="s">
        <v>37</v>
      </c>
    </row>
    <row r="53" spans="5:10" x14ac:dyDescent="0.2">
      <c r="E53" s="2">
        <v>702</v>
      </c>
      <c r="F53" s="2" t="s">
        <v>37</v>
      </c>
      <c r="G53" s="44">
        <v>2400</v>
      </c>
      <c r="H53" s="2" t="s">
        <v>37</v>
      </c>
    </row>
    <row r="54" spans="5:10" x14ac:dyDescent="0.2">
      <c r="E54" s="2">
        <v>711</v>
      </c>
      <c r="F54" s="2" t="s">
        <v>37</v>
      </c>
      <c r="G54" s="44">
        <v>3003</v>
      </c>
      <c r="H54" s="2" t="s">
        <v>37</v>
      </c>
    </row>
    <row r="55" spans="5:10" x14ac:dyDescent="0.2">
      <c r="E55" s="2">
        <v>720</v>
      </c>
      <c r="F55" s="2" t="s">
        <v>37</v>
      </c>
      <c r="G55" s="44">
        <v>3030</v>
      </c>
      <c r="H55" s="2" t="s">
        <v>37</v>
      </c>
    </row>
    <row r="56" spans="5:10" x14ac:dyDescent="0.2">
      <c r="E56" s="2">
        <v>801</v>
      </c>
      <c r="F56" s="2" t="s">
        <v>37</v>
      </c>
      <c r="G56" s="44">
        <v>3102</v>
      </c>
      <c r="H56" s="2" t="s">
        <v>37</v>
      </c>
    </row>
    <row r="57" spans="5:10" x14ac:dyDescent="0.2">
      <c r="E57" s="2">
        <v>810</v>
      </c>
      <c r="F57" s="2" t="s">
        <v>37</v>
      </c>
      <c r="G57" s="44">
        <v>3111</v>
      </c>
      <c r="H57" s="2" t="s">
        <v>37</v>
      </c>
    </row>
    <row r="58" spans="5:10" x14ac:dyDescent="0.2">
      <c r="E58" s="2">
        <v>900</v>
      </c>
      <c r="F58" s="2" t="s">
        <v>37</v>
      </c>
      <c r="G58" s="44">
        <v>3120</v>
      </c>
      <c r="H58" s="2" t="s">
        <v>37</v>
      </c>
    </row>
    <row r="59" spans="5:10" x14ac:dyDescent="0.2">
      <c r="E59" s="2">
        <v>1008</v>
      </c>
      <c r="F59" s="2" t="s">
        <v>32</v>
      </c>
      <c r="G59" s="44">
        <v>3201</v>
      </c>
      <c r="H59" s="2" t="s">
        <v>37</v>
      </c>
    </row>
    <row r="60" spans="5:10" x14ac:dyDescent="0.2">
      <c r="E60" s="2">
        <v>1017</v>
      </c>
      <c r="F60" s="2" t="s">
        <v>33</v>
      </c>
      <c r="G60" s="44">
        <v>3210</v>
      </c>
      <c r="H60" s="2" t="s">
        <v>37</v>
      </c>
    </row>
    <row r="61" spans="5:10" x14ac:dyDescent="0.2">
      <c r="E61" s="2">
        <v>1026</v>
      </c>
      <c r="F61" s="2" t="s">
        <v>33</v>
      </c>
      <c r="G61" s="44">
        <v>3300</v>
      </c>
      <c r="H61" s="2" t="s">
        <v>37</v>
      </c>
    </row>
    <row r="62" spans="5:10" x14ac:dyDescent="0.2">
      <c r="E62" s="2">
        <v>1035</v>
      </c>
      <c r="F62" s="2" t="s">
        <v>33</v>
      </c>
      <c r="G62" s="44">
        <v>4002</v>
      </c>
      <c r="H62" s="2" t="s">
        <v>37</v>
      </c>
    </row>
    <row r="63" spans="5:10" x14ac:dyDescent="0.2">
      <c r="E63" s="2">
        <v>1044</v>
      </c>
      <c r="F63" s="2" t="s">
        <v>33</v>
      </c>
      <c r="G63" s="44">
        <v>4011</v>
      </c>
      <c r="H63" s="2" t="s">
        <v>37</v>
      </c>
    </row>
    <row r="64" spans="5:10" x14ac:dyDescent="0.2">
      <c r="E64" s="2">
        <v>1053</v>
      </c>
      <c r="F64" s="2" t="s">
        <v>33</v>
      </c>
      <c r="G64" s="44">
        <v>4020</v>
      </c>
      <c r="H64" s="2" t="s">
        <v>37</v>
      </c>
    </row>
    <row r="65" spans="5:8" x14ac:dyDescent="0.2">
      <c r="E65" s="2">
        <v>1062</v>
      </c>
      <c r="F65" s="2" t="s">
        <v>33</v>
      </c>
      <c r="G65" s="44">
        <v>4101</v>
      </c>
      <c r="H65" s="2" t="s">
        <v>37</v>
      </c>
    </row>
    <row r="66" spans="5:8" x14ac:dyDescent="0.2">
      <c r="E66" s="2">
        <v>1071</v>
      </c>
      <c r="F66" s="2" t="s">
        <v>33</v>
      </c>
      <c r="G66" s="44">
        <v>4110</v>
      </c>
      <c r="H66" s="2" t="s">
        <v>37</v>
      </c>
    </row>
    <row r="67" spans="5:8" x14ac:dyDescent="0.2">
      <c r="E67" s="2">
        <v>1080</v>
      </c>
      <c r="F67" s="2" t="s">
        <v>33</v>
      </c>
      <c r="G67" s="44">
        <v>4200</v>
      </c>
      <c r="H67" s="2" t="s">
        <v>37</v>
      </c>
    </row>
    <row r="68" spans="5:8" x14ac:dyDescent="0.2">
      <c r="E68" s="2">
        <v>1107</v>
      </c>
      <c r="F68" s="2" t="s">
        <v>33</v>
      </c>
      <c r="G68" s="44">
        <v>5001</v>
      </c>
      <c r="H68" s="2" t="s">
        <v>34</v>
      </c>
    </row>
    <row r="69" spans="5:8" x14ac:dyDescent="0.2">
      <c r="E69" s="2">
        <v>1116</v>
      </c>
      <c r="F69" s="2" t="s">
        <v>33</v>
      </c>
      <c r="G69" s="44">
        <v>5010</v>
      </c>
      <c r="H69" s="2" t="s">
        <v>34</v>
      </c>
    </row>
    <row r="70" spans="5:8" x14ac:dyDescent="0.2">
      <c r="E70" s="2">
        <v>1125</v>
      </c>
      <c r="F70" s="2" t="s">
        <v>33</v>
      </c>
      <c r="G70" s="44">
        <v>5100</v>
      </c>
      <c r="H70" s="2" t="s">
        <v>34</v>
      </c>
    </row>
    <row r="71" spans="5:8" x14ac:dyDescent="0.2">
      <c r="E71" s="2">
        <v>1134</v>
      </c>
      <c r="F71" s="2" t="s">
        <v>33</v>
      </c>
      <c r="G71" s="35">
        <v>6000</v>
      </c>
      <c r="H71" s="2" t="s">
        <v>34</v>
      </c>
    </row>
    <row r="72" spans="5:8" x14ac:dyDescent="0.2">
      <c r="E72" s="2">
        <v>1143</v>
      </c>
      <c r="F72" s="2" t="s">
        <v>33</v>
      </c>
    </row>
    <row r="73" spans="5:8" x14ac:dyDescent="0.2">
      <c r="E73" s="2">
        <v>1152</v>
      </c>
      <c r="F73" s="2" t="s">
        <v>33</v>
      </c>
    </row>
    <row r="74" spans="5:8" x14ac:dyDescent="0.2">
      <c r="E74" s="2">
        <v>1161</v>
      </c>
      <c r="F74" s="2" t="s">
        <v>33</v>
      </c>
    </row>
    <row r="75" spans="5:8" x14ac:dyDescent="0.2">
      <c r="E75" s="2">
        <v>1170</v>
      </c>
      <c r="F75" s="2" t="s">
        <v>33</v>
      </c>
    </row>
    <row r="76" spans="5:8" x14ac:dyDescent="0.2">
      <c r="E76" s="2">
        <v>1206</v>
      </c>
      <c r="F76" s="2" t="s">
        <v>33</v>
      </c>
    </row>
    <row r="77" spans="5:8" x14ac:dyDescent="0.2">
      <c r="E77" s="2">
        <v>1215</v>
      </c>
      <c r="F77" s="2" t="s">
        <v>33</v>
      </c>
    </row>
    <row r="78" spans="5:8" x14ac:dyDescent="0.2">
      <c r="E78" s="2">
        <v>1224</v>
      </c>
      <c r="F78" s="2" t="s">
        <v>33</v>
      </c>
    </row>
    <row r="79" spans="5:8" x14ac:dyDescent="0.2">
      <c r="E79" s="2">
        <v>1233</v>
      </c>
      <c r="F79" s="2" t="s">
        <v>33</v>
      </c>
    </row>
    <row r="80" spans="5:8" x14ac:dyDescent="0.2">
      <c r="E80" s="2">
        <v>1242</v>
      </c>
      <c r="F80" s="2" t="s">
        <v>33</v>
      </c>
    </row>
    <row r="81" spans="5:6" x14ac:dyDescent="0.2">
      <c r="E81" s="2">
        <v>1251</v>
      </c>
      <c r="F81" s="2" t="s">
        <v>33</v>
      </c>
    </row>
    <row r="82" spans="5:6" x14ac:dyDescent="0.2">
      <c r="E82" s="2">
        <v>1260</v>
      </c>
      <c r="F82" s="2" t="s">
        <v>33</v>
      </c>
    </row>
    <row r="83" spans="5:6" x14ac:dyDescent="0.2">
      <c r="E83" s="2">
        <v>1305</v>
      </c>
      <c r="F83" s="2" t="s">
        <v>33</v>
      </c>
    </row>
    <row r="84" spans="5:6" x14ac:dyDescent="0.2">
      <c r="E84" s="2">
        <v>1314</v>
      </c>
      <c r="F84" s="2" t="s">
        <v>33</v>
      </c>
    </row>
    <row r="85" spans="5:6" x14ac:dyDescent="0.2">
      <c r="E85" s="2">
        <v>1323</v>
      </c>
      <c r="F85" s="2" t="s">
        <v>33</v>
      </c>
    </row>
    <row r="86" spans="5:6" x14ac:dyDescent="0.2">
      <c r="E86" s="2">
        <v>1332</v>
      </c>
      <c r="F86" s="2" t="s">
        <v>33</v>
      </c>
    </row>
    <row r="87" spans="5:6" x14ac:dyDescent="0.2">
      <c r="E87" s="2">
        <v>1341</v>
      </c>
      <c r="F87" s="2" t="s">
        <v>33</v>
      </c>
    </row>
    <row r="88" spans="5:6" x14ac:dyDescent="0.2">
      <c r="E88" s="2">
        <v>1350</v>
      </c>
      <c r="F88" s="2" t="s">
        <v>37</v>
      </c>
    </row>
    <row r="89" spans="5:6" x14ac:dyDescent="0.2">
      <c r="E89" s="2">
        <v>1404</v>
      </c>
      <c r="F89" s="2" t="s">
        <v>33</v>
      </c>
    </row>
    <row r="90" spans="5:6" x14ac:dyDescent="0.2">
      <c r="E90" s="2">
        <v>1413</v>
      </c>
      <c r="F90" s="2" t="s">
        <v>37</v>
      </c>
    </row>
    <row r="91" spans="5:6" x14ac:dyDescent="0.2">
      <c r="E91" s="2">
        <v>1422</v>
      </c>
      <c r="F91" s="2" t="s">
        <v>37</v>
      </c>
    </row>
    <row r="92" spans="5:6" x14ac:dyDescent="0.2">
      <c r="E92" s="2">
        <v>1431</v>
      </c>
      <c r="F92" s="2" t="s">
        <v>37</v>
      </c>
    </row>
    <row r="93" spans="5:6" x14ac:dyDescent="0.2">
      <c r="E93" s="2">
        <v>1440</v>
      </c>
      <c r="F93" s="2" t="s">
        <v>37</v>
      </c>
    </row>
    <row r="94" spans="5:6" x14ac:dyDescent="0.2">
      <c r="E94" s="2">
        <v>1503</v>
      </c>
      <c r="F94" s="2" t="s">
        <v>37</v>
      </c>
    </row>
    <row r="95" spans="5:6" x14ac:dyDescent="0.2">
      <c r="E95" s="2">
        <v>1512</v>
      </c>
      <c r="F95" s="2" t="s">
        <v>37</v>
      </c>
    </row>
    <row r="96" spans="5:6" x14ac:dyDescent="0.2">
      <c r="E96" s="2">
        <v>1521</v>
      </c>
      <c r="F96" s="2" t="s">
        <v>37</v>
      </c>
    </row>
    <row r="97" spans="5:6" x14ac:dyDescent="0.2">
      <c r="E97" s="2">
        <v>1530</v>
      </c>
      <c r="F97" s="2" t="s">
        <v>37</v>
      </c>
    </row>
    <row r="98" spans="5:6" x14ac:dyDescent="0.2">
      <c r="E98" s="2">
        <v>1602</v>
      </c>
      <c r="F98" s="2" t="s">
        <v>37</v>
      </c>
    </row>
    <row r="99" spans="5:6" x14ac:dyDescent="0.2">
      <c r="E99" s="2">
        <v>1611</v>
      </c>
      <c r="F99" s="2" t="s">
        <v>37</v>
      </c>
    </row>
    <row r="100" spans="5:6" x14ac:dyDescent="0.2">
      <c r="E100" s="2">
        <v>1620</v>
      </c>
      <c r="F100" s="2" t="s">
        <v>37</v>
      </c>
    </row>
    <row r="101" spans="5:6" x14ac:dyDescent="0.2">
      <c r="E101" s="2">
        <v>1701</v>
      </c>
      <c r="F101" s="2" t="s">
        <v>37</v>
      </c>
    </row>
    <row r="102" spans="5:6" x14ac:dyDescent="0.2">
      <c r="E102" s="2">
        <v>1710</v>
      </c>
      <c r="F102" s="2" t="s">
        <v>37</v>
      </c>
    </row>
    <row r="103" spans="5:6" x14ac:dyDescent="0.2">
      <c r="E103" s="2">
        <v>1800</v>
      </c>
      <c r="F103" s="2" t="s">
        <v>37</v>
      </c>
    </row>
    <row r="104" spans="5:6" x14ac:dyDescent="0.2">
      <c r="E104" s="2">
        <v>2007</v>
      </c>
      <c r="F104" s="2" t="s">
        <v>32</v>
      </c>
    </row>
    <row r="105" spans="5:6" x14ac:dyDescent="0.2">
      <c r="E105" s="2">
        <v>2016</v>
      </c>
      <c r="F105" s="2" t="s">
        <v>33</v>
      </c>
    </row>
    <row r="106" spans="5:6" x14ac:dyDescent="0.2">
      <c r="E106" s="2">
        <v>2025</v>
      </c>
      <c r="F106" s="2" t="s">
        <v>33</v>
      </c>
    </row>
    <row r="107" spans="5:6" x14ac:dyDescent="0.2">
      <c r="E107" s="2">
        <v>2034</v>
      </c>
      <c r="F107" s="2" t="s">
        <v>33</v>
      </c>
    </row>
    <row r="108" spans="5:6" x14ac:dyDescent="0.2">
      <c r="E108" s="2">
        <v>2043</v>
      </c>
      <c r="F108" s="2" t="s">
        <v>33</v>
      </c>
    </row>
    <row r="109" spans="5:6" x14ac:dyDescent="0.2">
      <c r="E109" s="2">
        <v>2052</v>
      </c>
      <c r="F109" s="2" t="s">
        <v>33</v>
      </c>
    </row>
    <row r="110" spans="5:6" x14ac:dyDescent="0.2">
      <c r="E110" s="2">
        <v>2061</v>
      </c>
      <c r="F110" s="2" t="s">
        <v>33</v>
      </c>
    </row>
    <row r="111" spans="5:6" x14ac:dyDescent="0.2">
      <c r="E111" s="2">
        <v>2070</v>
      </c>
      <c r="F111" s="2" t="s">
        <v>33</v>
      </c>
    </row>
    <row r="112" spans="5:6" x14ac:dyDescent="0.2">
      <c r="E112" s="2">
        <v>2115</v>
      </c>
      <c r="F112" s="2" t="s">
        <v>33</v>
      </c>
    </row>
    <row r="113" spans="5:6" x14ac:dyDescent="0.2">
      <c r="E113" s="2">
        <v>2124</v>
      </c>
      <c r="F113" s="2" t="s">
        <v>33</v>
      </c>
    </row>
    <row r="114" spans="5:6" x14ac:dyDescent="0.2">
      <c r="E114" s="2">
        <v>2133</v>
      </c>
      <c r="F114" s="2" t="s">
        <v>33</v>
      </c>
    </row>
    <row r="115" spans="5:6" x14ac:dyDescent="0.2">
      <c r="E115" s="2">
        <v>2142</v>
      </c>
      <c r="F115" s="2" t="s">
        <v>33</v>
      </c>
    </row>
    <row r="116" spans="5:6" x14ac:dyDescent="0.2">
      <c r="E116" s="2">
        <v>2151</v>
      </c>
      <c r="F116" s="2" t="s">
        <v>33</v>
      </c>
    </row>
    <row r="117" spans="5:6" x14ac:dyDescent="0.2">
      <c r="E117" s="2">
        <v>2160</v>
      </c>
      <c r="F117" s="2" t="s">
        <v>33</v>
      </c>
    </row>
    <row r="118" spans="5:6" x14ac:dyDescent="0.2">
      <c r="E118" s="2">
        <v>2205</v>
      </c>
      <c r="F118" s="2" t="s">
        <v>33</v>
      </c>
    </row>
    <row r="119" spans="5:6" x14ac:dyDescent="0.2">
      <c r="E119" s="2">
        <v>2214</v>
      </c>
      <c r="F119" s="2" t="s">
        <v>33</v>
      </c>
    </row>
    <row r="120" spans="5:6" x14ac:dyDescent="0.2">
      <c r="E120" s="2">
        <v>2223</v>
      </c>
      <c r="F120" s="2" t="s">
        <v>33</v>
      </c>
    </row>
    <row r="121" spans="5:6" x14ac:dyDescent="0.2">
      <c r="E121" s="2">
        <v>2232</v>
      </c>
      <c r="F121" s="2" t="s">
        <v>33</v>
      </c>
    </row>
    <row r="122" spans="5:6" x14ac:dyDescent="0.2">
      <c r="E122" s="2">
        <v>2241</v>
      </c>
      <c r="F122" s="2" t="s">
        <v>37</v>
      </c>
    </row>
    <row r="123" spans="5:6" x14ac:dyDescent="0.2">
      <c r="E123" s="2">
        <v>2250</v>
      </c>
      <c r="F123" s="2" t="s">
        <v>37</v>
      </c>
    </row>
    <row r="124" spans="5:6" x14ac:dyDescent="0.2">
      <c r="E124" s="2">
        <v>2304</v>
      </c>
      <c r="F124" s="2" t="s">
        <v>33</v>
      </c>
    </row>
    <row r="125" spans="5:6" x14ac:dyDescent="0.2">
      <c r="E125" s="2">
        <v>2313</v>
      </c>
      <c r="F125" s="2" t="s">
        <v>33</v>
      </c>
    </row>
    <row r="126" spans="5:6" x14ac:dyDescent="0.2">
      <c r="E126" s="2">
        <v>2322</v>
      </c>
      <c r="F126" s="2" t="s">
        <v>33</v>
      </c>
    </row>
    <row r="127" spans="5:6" x14ac:dyDescent="0.2">
      <c r="E127" s="2">
        <v>2331</v>
      </c>
      <c r="F127" s="2" t="s">
        <v>33</v>
      </c>
    </row>
    <row r="128" spans="5:6" x14ac:dyDescent="0.2">
      <c r="E128" s="2">
        <v>2340</v>
      </c>
      <c r="F128" s="2" t="s">
        <v>37</v>
      </c>
    </row>
    <row r="129" spans="5:6" x14ac:dyDescent="0.2">
      <c r="E129" s="2">
        <v>2403</v>
      </c>
      <c r="F129" s="2" t="s">
        <v>37</v>
      </c>
    </row>
    <row r="130" spans="5:6" x14ac:dyDescent="0.2">
      <c r="E130" s="2">
        <v>2412</v>
      </c>
      <c r="F130" s="2" t="s">
        <v>37</v>
      </c>
    </row>
    <row r="131" spans="5:6" x14ac:dyDescent="0.2">
      <c r="E131" s="2">
        <v>2421</v>
      </c>
      <c r="F131" s="2" t="s">
        <v>37</v>
      </c>
    </row>
    <row r="132" spans="5:6" x14ac:dyDescent="0.2">
      <c r="E132" s="2">
        <v>2430</v>
      </c>
      <c r="F132" s="2" t="s">
        <v>37</v>
      </c>
    </row>
    <row r="133" spans="5:6" x14ac:dyDescent="0.2">
      <c r="E133" s="2">
        <v>2502</v>
      </c>
      <c r="F133" s="2" t="s">
        <v>37</v>
      </c>
    </row>
    <row r="134" spans="5:6" x14ac:dyDescent="0.2">
      <c r="E134" s="2">
        <v>2511</v>
      </c>
      <c r="F134" s="2" t="s">
        <v>37</v>
      </c>
    </row>
    <row r="135" spans="5:6" x14ac:dyDescent="0.2">
      <c r="E135" s="2">
        <v>2520</v>
      </c>
      <c r="F135" s="2" t="s">
        <v>37</v>
      </c>
    </row>
    <row r="136" spans="5:6" x14ac:dyDescent="0.2">
      <c r="E136" s="2">
        <v>2601</v>
      </c>
      <c r="F136" s="2" t="s">
        <v>37</v>
      </c>
    </row>
    <row r="137" spans="5:6" x14ac:dyDescent="0.2">
      <c r="E137" s="2">
        <v>2610</v>
      </c>
      <c r="F137" s="2" t="s">
        <v>37</v>
      </c>
    </row>
    <row r="138" spans="5:6" x14ac:dyDescent="0.2">
      <c r="E138" s="2">
        <v>2700</v>
      </c>
      <c r="F138" s="2" t="s">
        <v>37</v>
      </c>
    </row>
    <row r="139" spans="5:6" x14ac:dyDescent="0.2">
      <c r="E139" s="2">
        <v>3006</v>
      </c>
      <c r="F139" s="2" t="s">
        <v>33</v>
      </c>
    </row>
    <row r="140" spans="5:6" x14ac:dyDescent="0.2">
      <c r="E140" s="2">
        <v>3015</v>
      </c>
      <c r="F140" s="2" t="s">
        <v>33</v>
      </c>
    </row>
    <row r="141" spans="5:6" x14ac:dyDescent="0.2">
      <c r="E141" s="2">
        <v>3024</v>
      </c>
      <c r="F141" s="2" t="s">
        <v>33</v>
      </c>
    </row>
    <row r="142" spans="5:6" x14ac:dyDescent="0.2">
      <c r="E142" s="2">
        <v>3033</v>
      </c>
      <c r="F142" s="2" t="s">
        <v>33</v>
      </c>
    </row>
    <row r="143" spans="5:6" x14ac:dyDescent="0.2">
      <c r="E143" s="2">
        <v>3042</v>
      </c>
      <c r="F143" s="2" t="s">
        <v>33</v>
      </c>
    </row>
    <row r="144" spans="5:6" x14ac:dyDescent="0.2">
      <c r="E144" s="2">
        <v>3051</v>
      </c>
      <c r="F144" s="2" t="s">
        <v>33</v>
      </c>
    </row>
    <row r="145" spans="5:6" x14ac:dyDescent="0.2">
      <c r="E145" s="2">
        <v>3060</v>
      </c>
      <c r="F145" s="2" t="s">
        <v>37</v>
      </c>
    </row>
    <row r="146" spans="5:6" x14ac:dyDescent="0.2">
      <c r="E146" s="2">
        <v>3105</v>
      </c>
      <c r="F146" s="2" t="s">
        <v>33</v>
      </c>
    </row>
    <row r="147" spans="5:6" x14ac:dyDescent="0.2">
      <c r="E147" s="2">
        <v>3150</v>
      </c>
      <c r="F147" s="2" t="s">
        <v>33</v>
      </c>
    </row>
    <row r="148" spans="5:6" x14ac:dyDescent="0.2">
      <c r="E148" s="2">
        <v>3204</v>
      </c>
      <c r="F148" s="2" t="s">
        <v>37</v>
      </c>
    </row>
    <row r="149" spans="5:6" x14ac:dyDescent="0.2">
      <c r="E149" s="2">
        <v>3240</v>
      </c>
      <c r="F149" s="2" t="s">
        <v>37</v>
      </c>
    </row>
    <row r="150" spans="5:6" x14ac:dyDescent="0.2">
      <c r="E150" s="2">
        <v>3303</v>
      </c>
      <c r="F150" s="2" t="s">
        <v>37</v>
      </c>
    </row>
    <row r="151" spans="5:6" x14ac:dyDescent="0.2">
      <c r="E151" s="2">
        <v>3330</v>
      </c>
      <c r="F151" s="2" t="s">
        <v>37</v>
      </c>
    </row>
    <row r="152" spans="5:6" x14ac:dyDescent="0.2">
      <c r="E152" s="2">
        <v>3402</v>
      </c>
      <c r="F152" s="2" t="s">
        <v>37</v>
      </c>
    </row>
    <row r="153" spans="5:6" x14ac:dyDescent="0.2">
      <c r="E153" s="2">
        <v>3420</v>
      </c>
      <c r="F153" s="2" t="s">
        <v>37</v>
      </c>
    </row>
    <row r="154" spans="5:6" x14ac:dyDescent="0.2">
      <c r="E154" s="2">
        <v>3501</v>
      </c>
      <c r="F154" s="2" t="s">
        <v>37</v>
      </c>
    </row>
    <row r="155" spans="5:6" x14ac:dyDescent="0.2">
      <c r="E155" s="2">
        <v>3510</v>
      </c>
      <c r="F155" s="2" t="s">
        <v>37</v>
      </c>
    </row>
    <row r="156" spans="5:6" x14ac:dyDescent="0.2">
      <c r="E156" s="2">
        <v>3600</v>
      </c>
      <c r="F156" s="2" t="s">
        <v>37</v>
      </c>
    </row>
    <row r="157" spans="5:6" x14ac:dyDescent="0.2">
      <c r="E157" s="2">
        <v>4005</v>
      </c>
      <c r="F157" s="2" t="s">
        <v>33</v>
      </c>
    </row>
    <row r="158" spans="5:6" x14ac:dyDescent="0.2">
      <c r="E158" s="2">
        <v>4014</v>
      </c>
      <c r="F158" s="2" t="s">
        <v>33</v>
      </c>
    </row>
    <row r="159" spans="5:6" x14ac:dyDescent="0.2">
      <c r="E159" s="2">
        <v>4023</v>
      </c>
      <c r="F159" s="2" t="s">
        <v>33</v>
      </c>
    </row>
    <row r="160" spans="5:6" x14ac:dyDescent="0.2">
      <c r="E160" s="2">
        <v>4032</v>
      </c>
      <c r="F160" s="2" t="s">
        <v>33</v>
      </c>
    </row>
    <row r="161" spans="5:6" x14ac:dyDescent="0.2">
      <c r="E161" s="2">
        <v>4041</v>
      </c>
      <c r="F161" s="2" t="s">
        <v>33</v>
      </c>
    </row>
    <row r="162" spans="5:6" x14ac:dyDescent="0.2">
      <c r="E162" s="2">
        <v>4050</v>
      </c>
      <c r="F162" s="2" t="s">
        <v>37</v>
      </c>
    </row>
    <row r="163" spans="5:6" x14ac:dyDescent="0.2">
      <c r="E163" s="2">
        <v>4104</v>
      </c>
      <c r="F163" s="2" t="s">
        <v>37</v>
      </c>
    </row>
    <row r="164" spans="5:6" x14ac:dyDescent="0.2">
      <c r="E164" s="2">
        <v>4140</v>
      </c>
      <c r="F164" s="2" t="s">
        <v>37</v>
      </c>
    </row>
    <row r="165" spans="5:6" x14ac:dyDescent="0.2">
      <c r="E165" s="2">
        <v>4203</v>
      </c>
      <c r="F165" s="2" t="s">
        <v>37</v>
      </c>
    </row>
    <row r="166" spans="5:6" x14ac:dyDescent="0.2">
      <c r="E166" s="2">
        <v>4230</v>
      </c>
      <c r="F166" s="2" t="s">
        <v>37</v>
      </c>
    </row>
    <row r="167" spans="5:6" x14ac:dyDescent="0.2">
      <c r="E167" s="2">
        <v>4302</v>
      </c>
      <c r="F167" s="2" t="s">
        <v>37</v>
      </c>
    </row>
    <row r="168" spans="5:6" x14ac:dyDescent="0.2">
      <c r="E168" s="2">
        <v>4320</v>
      </c>
      <c r="F168" s="2" t="s">
        <v>37</v>
      </c>
    </row>
    <row r="169" spans="5:6" x14ac:dyDescent="0.2">
      <c r="E169" s="2">
        <v>4401</v>
      </c>
      <c r="F169" s="2" t="s">
        <v>37</v>
      </c>
    </row>
    <row r="170" spans="5:6" x14ac:dyDescent="0.2">
      <c r="E170" s="2">
        <v>4410</v>
      </c>
      <c r="F170" s="2" t="s">
        <v>37</v>
      </c>
    </row>
    <row r="171" spans="5:6" x14ac:dyDescent="0.2">
      <c r="E171" s="2">
        <v>4500</v>
      </c>
      <c r="F171" s="2" t="s">
        <v>37</v>
      </c>
    </row>
    <row r="172" spans="5:6" x14ac:dyDescent="0.2">
      <c r="E172" s="2">
        <v>5004</v>
      </c>
      <c r="F172" s="2" t="s">
        <v>33</v>
      </c>
    </row>
    <row r="173" spans="5:6" x14ac:dyDescent="0.2">
      <c r="E173" s="2">
        <v>5013</v>
      </c>
      <c r="F173" s="2" t="s">
        <v>37</v>
      </c>
    </row>
    <row r="174" spans="5:6" x14ac:dyDescent="0.2">
      <c r="E174" s="2">
        <v>5022</v>
      </c>
      <c r="F174" s="2" t="s">
        <v>37</v>
      </c>
    </row>
    <row r="175" spans="5:6" x14ac:dyDescent="0.2">
      <c r="E175" s="2">
        <v>5031</v>
      </c>
      <c r="F175" s="2" t="s">
        <v>37</v>
      </c>
    </row>
    <row r="176" spans="5:6" x14ac:dyDescent="0.2">
      <c r="E176" s="2">
        <v>5040</v>
      </c>
      <c r="F176" s="2" t="s">
        <v>37</v>
      </c>
    </row>
    <row r="177" spans="5:6" x14ac:dyDescent="0.2">
      <c r="E177" s="2">
        <v>5202</v>
      </c>
      <c r="F177" s="2" t="s">
        <v>37</v>
      </c>
    </row>
    <row r="178" spans="5:6" x14ac:dyDescent="0.2">
      <c r="E178" s="2">
        <v>5220</v>
      </c>
      <c r="F178" s="2" t="s">
        <v>37</v>
      </c>
    </row>
    <row r="179" spans="5:6" x14ac:dyDescent="0.2">
      <c r="E179" s="2">
        <v>5301</v>
      </c>
      <c r="F179" s="2" t="s">
        <v>37</v>
      </c>
    </row>
    <row r="180" spans="5:6" x14ac:dyDescent="0.2">
      <c r="E180" s="2">
        <v>5310</v>
      </c>
      <c r="F180" s="2" t="s">
        <v>37</v>
      </c>
    </row>
    <row r="181" spans="5:6" x14ac:dyDescent="0.2">
      <c r="E181" s="2">
        <v>5400</v>
      </c>
      <c r="F181" s="2" t="s">
        <v>34</v>
      </c>
    </row>
    <row r="182" spans="5:6" x14ac:dyDescent="0.2">
      <c r="E182" s="2">
        <v>6003</v>
      </c>
      <c r="F182" s="2" t="s">
        <v>34</v>
      </c>
    </row>
    <row r="183" spans="5:6" x14ac:dyDescent="0.2">
      <c r="E183" s="2">
        <v>6030</v>
      </c>
      <c r="F183" s="2" t="s">
        <v>34</v>
      </c>
    </row>
    <row r="184" spans="5:6" x14ac:dyDescent="0.2">
      <c r="E184" s="2">
        <v>6102</v>
      </c>
      <c r="F184" s="2" t="s">
        <v>34</v>
      </c>
    </row>
    <row r="185" spans="5:6" x14ac:dyDescent="0.2">
      <c r="E185" s="2">
        <v>6120</v>
      </c>
      <c r="F185" s="2" t="s">
        <v>34</v>
      </c>
    </row>
    <row r="186" spans="5:6" x14ac:dyDescent="0.2">
      <c r="E186" s="2">
        <v>6201</v>
      </c>
      <c r="F186" s="2" t="s">
        <v>34</v>
      </c>
    </row>
    <row r="187" spans="5:6" x14ac:dyDescent="0.2">
      <c r="E187" s="2">
        <v>6210</v>
      </c>
      <c r="F187" s="2" t="s">
        <v>34</v>
      </c>
    </row>
    <row r="188" spans="5:6" x14ac:dyDescent="0.2">
      <c r="E188" s="2">
        <v>6300</v>
      </c>
      <c r="F188" s="2" t="s">
        <v>34</v>
      </c>
    </row>
    <row r="189" spans="5:6" x14ac:dyDescent="0.2">
      <c r="E189" s="45">
        <v>7002</v>
      </c>
      <c r="F189" s="2" t="s">
        <v>34</v>
      </c>
    </row>
    <row r="190" spans="5:6" x14ac:dyDescent="0.2">
      <c r="E190" s="45">
        <v>7020</v>
      </c>
      <c r="F190" s="2" t="s">
        <v>34</v>
      </c>
    </row>
    <row r="191" spans="5:6" x14ac:dyDescent="0.2">
      <c r="E191" s="45">
        <v>7101</v>
      </c>
      <c r="F191" s="2" t="s">
        <v>34</v>
      </c>
    </row>
    <row r="192" spans="5:6" x14ac:dyDescent="0.2">
      <c r="E192" s="45">
        <v>7110</v>
      </c>
      <c r="F192" s="2" t="s">
        <v>34</v>
      </c>
    </row>
    <row r="193" spans="5:6" x14ac:dyDescent="0.2">
      <c r="E193" s="45">
        <v>7200</v>
      </c>
      <c r="F193" s="2" t="s">
        <v>34</v>
      </c>
    </row>
    <row r="194" spans="5:6" x14ac:dyDescent="0.2">
      <c r="E194" s="45">
        <v>8001</v>
      </c>
      <c r="F194" s="2" t="s">
        <v>34</v>
      </c>
    </row>
    <row r="195" spans="5:6" x14ac:dyDescent="0.2">
      <c r="E195" s="45">
        <v>8010</v>
      </c>
      <c r="F195" s="2" t="s">
        <v>34</v>
      </c>
    </row>
    <row r="196" spans="5:6" x14ac:dyDescent="0.2">
      <c r="E196" s="45">
        <v>8100</v>
      </c>
      <c r="F196" s="2" t="s">
        <v>34</v>
      </c>
    </row>
    <row r="197" spans="5:6" x14ac:dyDescent="0.2">
      <c r="E197" s="37">
        <v>9000</v>
      </c>
      <c r="F197" s="2" t="s">
        <v>34</v>
      </c>
    </row>
  </sheetData>
  <sortState ref="A5:B20">
    <sortCondition ref="A5:A20"/>
  </sortState>
  <mergeCells count="7">
    <mergeCell ref="I2:J2"/>
    <mergeCell ref="K2:L2"/>
    <mergeCell ref="M2:N2"/>
    <mergeCell ref="O2:P2"/>
    <mergeCell ref="A3:B3"/>
    <mergeCell ref="G2:H2"/>
    <mergeCell ref="E2:F2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4B50B9-9B6E-468C-AC47-90920A25D802}">
  <dimension ref="A1:AK197"/>
  <sheetViews>
    <sheetView workbookViewId="0">
      <pane ySplit="3" topLeftCell="A4" activePane="bottomLeft" state="frozen"/>
      <selection pane="bottomLeft" activeCell="AI2" sqref="AI2"/>
    </sheetView>
  </sheetViews>
  <sheetFormatPr baseColWidth="10" defaultColWidth="8.83203125" defaultRowHeight="15" x14ac:dyDescent="0.2"/>
  <cols>
    <col min="9" max="9" width="5.5" bestFit="1" customWidth="1"/>
    <col min="10" max="10" width="4.33203125" bestFit="1" customWidth="1"/>
    <col min="11" max="11" width="8.5" bestFit="1" customWidth="1"/>
    <col min="12" max="12" width="5" bestFit="1" customWidth="1"/>
    <col min="13" max="13" width="5.6640625" bestFit="1" customWidth="1"/>
    <col min="15" max="15" width="5.5" bestFit="1" customWidth="1"/>
    <col min="16" max="16" width="4.33203125" bestFit="1" customWidth="1"/>
    <col min="17" max="17" width="9.5" bestFit="1" customWidth="1"/>
    <col min="18" max="18" width="5" bestFit="1" customWidth="1"/>
    <col min="19" max="19" width="5.6640625" bestFit="1" customWidth="1"/>
    <col min="21" max="21" width="5.5" bestFit="1" customWidth="1"/>
    <col min="22" max="22" width="4.33203125" bestFit="1" customWidth="1"/>
    <col min="23" max="23" width="9.5" bestFit="1" customWidth="1"/>
    <col min="24" max="24" width="5" bestFit="1" customWidth="1"/>
    <col min="25" max="25" width="5.6640625" bestFit="1" customWidth="1"/>
    <col min="27" max="27" width="5.5" bestFit="1" customWidth="1"/>
    <col min="28" max="28" width="4.33203125" bestFit="1" customWidth="1"/>
    <col min="29" max="29" width="9.5" bestFit="1" customWidth="1"/>
    <col min="30" max="30" width="5" bestFit="1" customWidth="1"/>
    <col min="31" max="31" width="5.6640625" bestFit="1" customWidth="1"/>
    <col min="33" max="33" width="5.5" bestFit="1" customWidth="1"/>
    <col min="34" max="34" width="4.33203125" bestFit="1" customWidth="1"/>
    <col min="35" max="35" width="9.5" bestFit="1" customWidth="1"/>
    <col min="36" max="36" width="5" bestFit="1" customWidth="1"/>
    <col min="37" max="37" width="5.6640625" bestFit="1" customWidth="1"/>
  </cols>
  <sheetData>
    <row r="1" spans="1:37" x14ac:dyDescent="0.2">
      <c r="A1" s="34" t="s">
        <v>79</v>
      </c>
      <c r="E1" t="s">
        <v>85</v>
      </c>
      <c r="K1" t="s">
        <v>89</v>
      </c>
      <c r="Q1" t="s">
        <v>90</v>
      </c>
      <c r="W1" t="s">
        <v>91</v>
      </c>
      <c r="AC1" t="s">
        <v>92</v>
      </c>
      <c r="AI1" t="s">
        <v>93</v>
      </c>
    </row>
    <row r="2" spans="1:37" x14ac:dyDescent="0.2">
      <c r="C2">
        <v>1</v>
      </c>
      <c r="D2">
        <v>10</v>
      </c>
      <c r="E2">
        <v>100</v>
      </c>
      <c r="F2">
        <v>1000</v>
      </c>
      <c r="I2">
        <v>1</v>
      </c>
      <c r="J2">
        <v>10</v>
      </c>
      <c r="K2">
        <v>100</v>
      </c>
      <c r="L2">
        <v>1000</v>
      </c>
      <c r="O2">
        <v>1</v>
      </c>
      <c r="P2">
        <v>10</v>
      </c>
      <c r="Q2">
        <v>100</v>
      </c>
      <c r="R2">
        <v>1000</v>
      </c>
      <c r="U2">
        <v>1</v>
      </c>
      <c r="V2">
        <v>10</v>
      </c>
      <c r="W2">
        <v>100</v>
      </c>
      <c r="X2">
        <v>1000</v>
      </c>
      <c r="AA2">
        <v>1</v>
      </c>
      <c r="AB2">
        <v>10</v>
      </c>
      <c r="AC2">
        <v>100</v>
      </c>
      <c r="AD2">
        <v>1000</v>
      </c>
      <c r="AG2">
        <v>1</v>
      </c>
      <c r="AH2">
        <v>10</v>
      </c>
      <c r="AI2">
        <v>100</v>
      </c>
      <c r="AJ2">
        <v>1000</v>
      </c>
    </row>
    <row r="3" spans="1:37" x14ac:dyDescent="0.2">
      <c r="C3" t="s">
        <v>38</v>
      </c>
      <c r="D3" t="s">
        <v>39</v>
      </c>
      <c r="E3" t="s">
        <v>40</v>
      </c>
      <c r="F3" t="s">
        <v>41</v>
      </c>
      <c r="G3" t="s">
        <v>78</v>
      </c>
      <c r="I3" t="s">
        <v>38</v>
      </c>
      <c r="J3" t="s">
        <v>39</v>
      </c>
      <c r="K3" t="s">
        <v>40</v>
      </c>
      <c r="L3" t="s">
        <v>41</v>
      </c>
      <c r="M3" t="s">
        <v>78</v>
      </c>
      <c r="O3" t="s">
        <v>38</v>
      </c>
      <c r="P3" t="s">
        <v>39</v>
      </c>
      <c r="Q3" t="s">
        <v>40</v>
      </c>
      <c r="R3" t="s">
        <v>41</v>
      </c>
      <c r="S3" t="s">
        <v>78</v>
      </c>
      <c r="U3" t="s">
        <v>38</v>
      </c>
      <c r="V3" t="s">
        <v>39</v>
      </c>
      <c r="W3" t="s">
        <v>40</v>
      </c>
      <c r="X3" t="s">
        <v>41</v>
      </c>
      <c r="Y3" t="s">
        <v>78</v>
      </c>
      <c r="AA3" t="s">
        <v>38</v>
      </c>
      <c r="AB3" t="s">
        <v>39</v>
      </c>
      <c r="AC3" t="s">
        <v>40</v>
      </c>
      <c r="AD3" t="s">
        <v>41</v>
      </c>
      <c r="AE3" t="s">
        <v>78</v>
      </c>
      <c r="AG3" t="s">
        <v>38</v>
      </c>
      <c r="AH3" t="s">
        <v>39</v>
      </c>
      <c r="AI3" t="s">
        <v>40</v>
      </c>
      <c r="AJ3" t="s">
        <v>41</v>
      </c>
      <c r="AK3" t="s">
        <v>78</v>
      </c>
    </row>
    <row r="4" spans="1:37" x14ac:dyDescent="0.2">
      <c r="B4" t="s">
        <v>41</v>
      </c>
      <c r="F4" s="43">
        <v>9</v>
      </c>
      <c r="G4">
        <f t="shared" ref="G4:G35" si="0">(C4*$C$2)+(D4*$D$2)+(E4*$E$2)+(F4*$F$2)</f>
        <v>9000</v>
      </c>
      <c r="H4" t="s">
        <v>41</v>
      </c>
      <c r="L4">
        <v>6</v>
      </c>
      <c r="M4">
        <f t="shared" ref="M4:M35" si="1">(I4*$C$2)+(J4*$D$2)+(K4*$E$2)+(L4*$F$2)</f>
        <v>6000</v>
      </c>
      <c r="N4" t="s">
        <v>41</v>
      </c>
      <c r="R4">
        <v>5</v>
      </c>
      <c r="S4">
        <f t="shared" ref="S4:S51" si="2">(O4*$C$2)+(P4*$D$2)+(Q4*$E$2)+(R4*$F$2)</f>
        <v>5000</v>
      </c>
      <c r="T4" t="s">
        <v>41</v>
      </c>
      <c r="X4">
        <v>4</v>
      </c>
      <c r="Y4">
        <f t="shared" ref="Y4:Y35" si="3">(U4*$C$2)+(V4*$D$2)+(W4*$E$2)+(X4*$F$2)</f>
        <v>4000</v>
      </c>
      <c r="Z4" t="s">
        <v>41</v>
      </c>
      <c r="AD4">
        <v>3</v>
      </c>
      <c r="AE4">
        <f t="shared" ref="AE4:AE20" si="4">(AA4*$C$2)+(AB4*$D$2)+(AC4*$E$2)+(AD4*$F$2)</f>
        <v>3000</v>
      </c>
      <c r="AF4" t="s">
        <v>41</v>
      </c>
      <c r="AJ4">
        <v>2</v>
      </c>
      <c r="AK4">
        <f t="shared" ref="AK4:AK13" si="5">(AG4*$C$2)+(AH4*$D$2)+(AI4*$E$2)+(AJ4*$F$2)</f>
        <v>2000</v>
      </c>
    </row>
    <row r="5" spans="1:37" x14ac:dyDescent="0.2">
      <c r="B5" t="s">
        <v>41</v>
      </c>
      <c r="E5">
        <v>1</v>
      </c>
      <c r="F5" s="43">
        <v>8</v>
      </c>
      <c r="G5">
        <f t="shared" si="0"/>
        <v>8100</v>
      </c>
      <c r="H5" t="s">
        <v>41</v>
      </c>
      <c r="K5">
        <v>1</v>
      </c>
      <c r="L5">
        <v>5</v>
      </c>
      <c r="M5">
        <f t="shared" si="1"/>
        <v>5100</v>
      </c>
      <c r="N5" t="s">
        <v>41</v>
      </c>
      <c r="Q5">
        <v>1</v>
      </c>
      <c r="R5">
        <v>4</v>
      </c>
      <c r="S5">
        <f t="shared" si="2"/>
        <v>4100</v>
      </c>
      <c r="T5" t="s">
        <v>41</v>
      </c>
      <c r="W5">
        <v>1</v>
      </c>
      <c r="X5">
        <v>3</v>
      </c>
      <c r="Y5">
        <f t="shared" si="3"/>
        <v>3100</v>
      </c>
      <c r="Z5" t="s">
        <v>41</v>
      </c>
      <c r="AC5">
        <v>1</v>
      </c>
      <c r="AD5">
        <v>2</v>
      </c>
      <c r="AE5">
        <f t="shared" si="4"/>
        <v>2100</v>
      </c>
      <c r="AF5" t="s">
        <v>40</v>
      </c>
      <c r="AI5">
        <v>1</v>
      </c>
      <c r="AJ5">
        <v>1</v>
      </c>
      <c r="AK5">
        <f t="shared" si="5"/>
        <v>1100</v>
      </c>
    </row>
    <row r="6" spans="1:37" x14ac:dyDescent="0.2">
      <c r="B6" t="s">
        <v>41</v>
      </c>
      <c r="D6">
        <v>1</v>
      </c>
      <c r="F6" s="43">
        <v>8</v>
      </c>
      <c r="G6">
        <f t="shared" si="0"/>
        <v>8010</v>
      </c>
      <c r="H6" t="s">
        <v>41</v>
      </c>
      <c r="J6">
        <v>1</v>
      </c>
      <c r="L6">
        <v>5</v>
      </c>
      <c r="M6">
        <f t="shared" si="1"/>
        <v>5010</v>
      </c>
      <c r="N6" t="s">
        <v>41</v>
      </c>
      <c r="P6">
        <v>1</v>
      </c>
      <c r="R6">
        <v>4</v>
      </c>
      <c r="S6">
        <f t="shared" si="2"/>
        <v>4010</v>
      </c>
      <c r="T6" t="s">
        <v>40</v>
      </c>
      <c r="V6">
        <v>1</v>
      </c>
      <c r="X6">
        <v>3</v>
      </c>
      <c r="Y6">
        <f t="shared" si="3"/>
        <v>3010</v>
      </c>
      <c r="Z6" t="s">
        <v>41</v>
      </c>
      <c r="AB6">
        <v>1</v>
      </c>
      <c r="AD6">
        <v>2</v>
      </c>
      <c r="AE6">
        <f t="shared" si="4"/>
        <v>2010</v>
      </c>
      <c r="AF6" t="s">
        <v>40</v>
      </c>
      <c r="AH6">
        <v>1</v>
      </c>
      <c r="AJ6">
        <v>1</v>
      </c>
      <c r="AK6">
        <f t="shared" si="5"/>
        <v>1010</v>
      </c>
    </row>
    <row r="7" spans="1:37" x14ac:dyDescent="0.2">
      <c r="B7" t="s">
        <v>41</v>
      </c>
      <c r="C7">
        <v>1</v>
      </c>
      <c r="F7" s="43">
        <v>8</v>
      </c>
      <c r="G7">
        <f t="shared" si="0"/>
        <v>8001</v>
      </c>
      <c r="H7" t="s">
        <v>41</v>
      </c>
      <c r="I7">
        <v>1</v>
      </c>
      <c r="L7">
        <v>5</v>
      </c>
      <c r="M7">
        <f t="shared" si="1"/>
        <v>5001</v>
      </c>
      <c r="N7" t="s">
        <v>41</v>
      </c>
      <c r="O7">
        <v>1</v>
      </c>
      <c r="R7">
        <v>4</v>
      </c>
      <c r="S7">
        <f t="shared" si="2"/>
        <v>4001</v>
      </c>
      <c r="T7" t="s">
        <v>39</v>
      </c>
      <c r="U7">
        <v>1</v>
      </c>
      <c r="X7">
        <v>3</v>
      </c>
      <c r="Y7">
        <f t="shared" si="3"/>
        <v>3001</v>
      </c>
      <c r="Z7" t="s">
        <v>41</v>
      </c>
      <c r="AA7">
        <v>1</v>
      </c>
      <c r="AD7">
        <v>2</v>
      </c>
      <c r="AE7">
        <f t="shared" si="4"/>
        <v>2001</v>
      </c>
      <c r="AF7" t="s">
        <v>39</v>
      </c>
      <c r="AG7">
        <v>1</v>
      </c>
      <c r="AJ7">
        <v>1</v>
      </c>
      <c r="AK7">
        <f t="shared" si="5"/>
        <v>1001</v>
      </c>
    </row>
    <row r="8" spans="1:37" x14ac:dyDescent="0.2">
      <c r="B8" t="s">
        <v>41</v>
      </c>
      <c r="E8">
        <v>2</v>
      </c>
      <c r="F8" s="43">
        <v>7</v>
      </c>
      <c r="G8">
        <f t="shared" si="0"/>
        <v>7200</v>
      </c>
      <c r="H8" t="s">
        <v>40</v>
      </c>
      <c r="K8">
        <v>2</v>
      </c>
      <c r="L8">
        <v>4</v>
      </c>
      <c r="M8">
        <f t="shared" si="1"/>
        <v>4200</v>
      </c>
      <c r="N8" t="s">
        <v>40</v>
      </c>
      <c r="Q8">
        <v>2</v>
      </c>
      <c r="R8">
        <v>3</v>
      </c>
      <c r="S8">
        <f t="shared" si="2"/>
        <v>3200</v>
      </c>
      <c r="T8" t="s">
        <v>41</v>
      </c>
      <c r="W8">
        <v>2</v>
      </c>
      <c r="X8">
        <v>2</v>
      </c>
      <c r="Y8">
        <f t="shared" si="3"/>
        <v>2200</v>
      </c>
      <c r="Z8" t="s">
        <v>40</v>
      </c>
      <c r="AC8">
        <v>2</v>
      </c>
      <c r="AD8">
        <v>1</v>
      </c>
      <c r="AE8">
        <f t="shared" si="4"/>
        <v>1200</v>
      </c>
      <c r="AF8" t="s">
        <v>40</v>
      </c>
      <c r="AI8">
        <v>2</v>
      </c>
      <c r="AK8">
        <f t="shared" si="5"/>
        <v>200</v>
      </c>
    </row>
    <row r="9" spans="1:37" x14ac:dyDescent="0.2">
      <c r="B9" t="s">
        <v>41</v>
      </c>
      <c r="D9">
        <v>1</v>
      </c>
      <c r="E9">
        <v>1</v>
      </c>
      <c r="F9" s="4">
        <v>7</v>
      </c>
      <c r="G9">
        <f t="shared" si="0"/>
        <v>7110</v>
      </c>
      <c r="H9" t="s">
        <v>40</v>
      </c>
      <c r="J9">
        <v>1</v>
      </c>
      <c r="K9">
        <v>1</v>
      </c>
      <c r="L9">
        <v>4</v>
      </c>
      <c r="M9">
        <f t="shared" si="1"/>
        <v>4110</v>
      </c>
      <c r="N9" t="s">
        <v>40</v>
      </c>
      <c r="P9">
        <v>1</v>
      </c>
      <c r="Q9">
        <v>1</v>
      </c>
      <c r="R9">
        <v>3</v>
      </c>
      <c r="S9">
        <f t="shared" si="2"/>
        <v>3110</v>
      </c>
      <c r="T9" t="s">
        <v>40</v>
      </c>
      <c r="V9">
        <v>1</v>
      </c>
      <c r="W9">
        <v>1</v>
      </c>
      <c r="X9">
        <v>2</v>
      </c>
      <c r="Y9">
        <f t="shared" si="3"/>
        <v>2110</v>
      </c>
      <c r="Z9" t="s">
        <v>40</v>
      </c>
      <c r="AB9">
        <v>1</v>
      </c>
      <c r="AC9">
        <v>1</v>
      </c>
      <c r="AD9">
        <v>1</v>
      </c>
      <c r="AE9">
        <f t="shared" si="4"/>
        <v>1110</v>
      </c>
      <c r="AF9" t="s">
        <v>40</v>
      </c>
      <c r="AH9">
        <v>1</v>
      </c>
      <c r="AI9">
        <v>1</v>
      </c>
      <c r="AK9">
        <f t="shared" si="5"/>
        <v>110</v>
      </c>
    </row>
    <row r="10" spans="1:37" x14ac:dyDescent="0.2">
      <c r="B10" t="s">
        <v>41</v>
      </c>
      <c r="C10">
        <v>1</v>
      </c>
      <c r="E10">
        <v>1</v>
      </c>
      <c r="F10" s="4">
        <v>7</v>
      </c>
      <c r="G10">
        <f t="shared" si="0"/>
        <v>7101</v>
      </c>
      <c r="H10" t="s">
        <v>40</v>
      </c>
      <c r="I10">
        <v>1</v>
      </c>
      <c r="K10">
        <v>1</v>
      </c>
      <c r="L10">
        <v>4</v>
      </c>
      <c r="M10">
        <f t="shared" si="1"/>
        <v>4101</v>
      </c>
      <c r="N10" t="s">
        <v>40</v>
      </c>
      <c r="O10">
        <v>1</v>
      </c>
      <c r="Q10">
        <v>1</v>
      </c>
      <c r="R10">
        <v>3</v>
      </c>
      <c r="S10">
        <f t="shared" si="2"/>
        <v>3101</v>
      </c>
      <c r="T10" t="s">
        <v>40</v>
      </c>
      <c r="U10">
        <v>1</v>
      </c>
      <c r="W10">
        <v>1</v>
      </c>
      <c r="X10">
        <v>2</v>
      </c>
      <c r="Y10">
        <f t="shared" si="3"/>
        <v>2101</v>
      </c>
      <c r="Z10" t="s">
        <v>40</v>
      </c>
      <c r="AA10">
        <v>1</v>
      </c>
      <c r="AC10">
        <v>1</v>
      </c>
      <c r="AD10">
        <v>1</v>
      </c>
      <c r="AE10">
        <f t="shared" si="4"/>
        <v>1101</v>
      </c>
      <c r="AF10" t="s">
        <v>39</v>
      </c>
      <c r="AG10">
        <v>1</v>
      </c>
      <c r="AI10">
        <v>1</v>
      </c>
      <c r="AK10">
        <f t="shared" si="5"/>
        <v>101</v>
      </c>
    </row>
    <row r="11" spans="1:37" x14ac:dyDescent="0.2">
      <c r="B11" t="s">
        <v>41</v>
      </c>
      <c r="D11">
        <v>2</v>
      </c>
      <c r="E11" s="4"/>
      <c r="F11" s="4">
        <v>7</v>
      </c>
      <c r="G11">
        <f t="shared" si="0"/>
        <v>7020</v>
      </c>
      <c r="H11" t="s">
        <v>40</v>
      </c>
      <c r="J11">
        <v>2</v>
      </c>
      <c r="L11">
        <v>4</v>
      </c>
      <c r="M11">
        <f t="shared" si="1"/>
        <v>4020</v>
      </c>
      <c r="N11" t="s">
        <v>40</v>
      </c>
      <c r="P11">
        <v>2</v>
      </c>
      <c r="R11">
        <v>3</v>
      </c>
      <c r="S11">
        <f t="shared" si="2"/>
        <v>3020</v>
      </c>
      <c r="T11" t="s">
        <v>40</v>
      </c>
      <c r="V11">
        <v>2</v>
      </c>
      <c r="X11">
        <v>2</v>
      </c>
      <c r="Y11">
        <f t="shared" si="3"/>
        <v>2020</v>
      </c>
      <c r="Z11" t="s">
        <v>40</v>
      </c>
      <c r="AB11">
        <v>2</v>
      </c>
      <c r="AD11">
        <v>1</v>
      </c>
      <c r="AE11">
        <f t="shared" si="4"/>
        <v>1020</v>
      </c>
      <c r="AF11" t="s">
        <v>39</v>
      </c>
      <c r="AH11">
        <v>2</v>
      </c>
      <c r="AK11">
        <f t="shared" si="5"/>
        <v>20</v>
      </c>
    </row>
    <row r="12" spans="1:37" x14ac:dyDescent="0.2">
      <c r="B12" t="s">
        <v>41</v>
      </c>
      <c r="C12">
        <v>2</v>
      </c>
      <c r="F12" s="4">
        <v>7</v>
      </c>
      <c r="G12">
        <f t="shared" si="0"/>
        <v>7002</v>
      </c>
      <c r="H12" t="s">
        <v>40</v>
      </c>
      <c r="I12">
        <v>1</v>
      </c>
      <c r="J12">
        <v>1</v>
      </c>
      <c r="L12">
        <v>4</v>
      </c>
      <c r="M12">
        <f t="shared" si="1"/>
        <v>4011</v>
      </c>
      <c r="N12" t="s">
        <v>39</v>
      </c>
      <c r="O12">
        <v>1</v>
      </c>
      <c r="P12">
        <v>1</v>
      </c>
      <c r="R12">
        <v>3</v>
      </c>
      <c r="S12">
        <f t="shared" si="2"/>
        <v>3011</v>
      </c>
      <c r="T12" t="s">
        <v>39</v>
      </c>
      <c r="U12">
        <v>1</v>
      </c>
      <c r="V12">
        <v>1</v>
      </c>
      <c r="X12">
        <v>2</v>
      </c>
      <c r="Y12">
        <f t="shared" si="3"/>
        <v>2011</v>
      </c>
      <c r="Z12" t="s">
        <v>40</v>
      </c>
      <c r="AA12">
        <v>1</v>
      </c>
      <c r="AB12">
        <v>1</v>
      </c>
      <c r="AD12">
        <v>1</v>
      </c>
      <c r="AE12">
        <f t="shared" si="4"/>
        <v>1011</v>
      </c>
      <c r="AF12" t="s">
        <v>39</v>
      </c>
      <c r="AG12">
        <v>1</v>
      </c>
      <c r="AH12">
        <v>1</v>
      </c>
      <c r="AK12">
        <f t="shared" si="5"/>
        <v>11</v>
      </c>
    </row>
    <row r="13" spans="1:37" x14ac:dyDescent="0.2">
      <c r="B13" t="s">
        <v>41</v>
      </c>
      <c r="E13">
        <v>3</v>
      </c>
      <c r="F13" s="4">
        <v>6</v>
      </c>
      <c r="G13">
        <f t="shared" si="0"/>
        <v>6300</v>
      </c>
      <c r="H13" t="s">
        <v>40</v>
      </c>
      <c r="I13">
        <v>2</v>
      </c>
      <c r="L13">
        <v>4</v>
      </c>
      <c r="M13">
        <f t="shared" si="1"/>
        <v>4002</v>
      </c>
      <c r="N13" t="s">
        <v>40</v>
      </c>
      <c r="O13">
        <v>2</v>
      </c>
      <c r="R13">
        <v>3</v>
      </c>
      <c r="S13">
        <f t="shared" si="2"/>
        <v>3002</v>
      </c>
      <c r="T13" t="s">
        <v>40</v>
      </c>
      <c r="U13">
        <v>2</v>
      </c>
      <c r="X13">
        <v>2</v>
      </c>
      <c r="Y13">
        <f t="shared" si="3"/>
        <v>2002</v>
      </c>
      <c r="Z13" t="s">
        <v>39</v>
      </c>
      <c r="AA13">
        <v>2</v>
      </c>
      <c r="AD13">
        <v>1</v>
      </c>
      <c r="AE13">
        <f t="shared" si="4"/>
        <v>1002</v>
      </c>
      <c r="AF13" t="s">
        <v>38</v>
      </c>
      <c r="AG13">
        <v>2</v>
      </c>
      <c r="AK13">
        <f t="shared" si="5"/>
        <v>2</v>
      </c>
    </row>
    <row r="14" spans="1:37" x14ac:dyDescent="0.2">
      <c r="B14" t="s">
        <v>41</v>
      </c>
      <c r="D14">
        <v>1</v>
      </c>
      <c r="E14">
        <v>2</v>
      </c>
      <c r="F14">
        <v>6</v>
      </c>
      <c r="G14">
        <f t="shared" si="0"/>
        <v>6210</v>
      </c>
      <c r="H14" t="s">
        <v>40</v>
      </c>
      <c r="K14">
        <v>3</v>
      </c>
      <c r="L14">
        <v>3</v>
      </c>
      <c r="M14">
        <f t="shared" si="1"/>
        <v>3300</v>
      </c>
      <c r="N14" t="s">
        <v>40</v>
      </c>
      <c r="Q14">
        <v>3</v>
      </c>
      <c r="R14">
        <v>2</v>
      </c>
      <c r="S14">
        <f t="shared" si="2"/>
        <v>2300</v>
      </c>
      <c r="T14" t="s">
        <v>40</v>
      </c>
      <c r="W14">
        <v>3</v>
      </c>
      <c r="X14">
        <v>1</v>
      </c>
      <c r="Y14">
        <f t="shared" si="3"/>
        <v>1300</v>
      </c>
      <c r="Z14" t="s">
        <v>40</v>
      </c>
      <c r="AC14">
        <v>3</v>
      </c>
      <c r="AE14">
        <f t="shared" si="4"/>
        <v>300</v>
      </c>
    </row>
    <row r="15" spans="1:37" x14ac:dyDescent="0.2">
      <c r="B15" t="s">
        <v>41</v>
      </c>
      <c r="C15">
        <v>1</v>
      </c>
      <c r="E15">
        <v>2</v>
      </c>
      <c r="F15">
        <v>6</v>
      </c>
      <c r="G15">
        <f t="shared" si="0"/>
        <v>6201</v>
      </c>
      <c r="H15" t="s">
        <v>40</v>
      </c>
      <c r="J15">
        <v>1</v>
      </c>
      <c r="K15">
        <v>2</v>
      </c>
      <c r="L15">
        <v>3</v>
      </c>
      <c r="M15">
        <f t="shared" si="1"/>
        <v>3210</v>
      </c>
      <c r="N15" t="s">
        <v>40</v>
      </c>
      <c r="P15">
        <v>1</v>
      </c>
      <c r="Q15">
        <v>2</v>
      </c>
      <c r="R15">
        <v>2</v>
      </c>
      <c r="S15">
        <f t="shared" si="2"/>
        <v>2210</v>
      </c>
      <c r="T15" t="s">
        <v>40</v>
      </c>
      <c r="V15">
        <v>1</v>
      </c>
      <c r="W15">
        <v>2</v>
      </c>
      <c r="X15">
        <v>1</v>
      </c>
      <c r="Y15">
        <f t="shared" si="3"/>
        <v>1210</v>
      </c>
      <c r="Z15" t="s">
        <v>40</v>
      </c>
      <c r="AB15">
        <v>1</v>
      </c>
      <c r="AC15">
        <v>2</v>
      </c>
      <c r="AE15">
        <f t="shared" si="4"/>
        <v>210</v>
      </c>
    </row>
    <row r="16" spans="1:37" x14ac:dyDescent="0.2">
      <c r="B16" t="s">
        <v>41</v>
      </c>
      <c r="D16">
        <v>2</v>
      </c>
      <c r="E16">
        <v>1</v>
      </c>
      <c r="F16">
        <v>6</v>
      </c>
      <c r="G16">
        <f t="shared" si="0"/>
        <v>6120</v>
      </c>
      <c r="H16" t="s">
        <v>40</v>
      </c>
      <c r="I16">
        <v>1</v>
      </c>
      <c r="K16">
        <v>2</v>
      </c>
      <c r="L16">
        <v>3</v>
      </c>
      <c r="M16">
        <f t="shared" si="1"/>
        <v>3201</v>
      </c>
      <c r="N16" t="s">
        <v>40</v>
      </c>
      <c r="O16">
        <v>1</v>
      </c>
      <c r="Q16">
        <v>2</v>
      </c>
      <c r="R16">
        <v>2</v>
      </c>
      <c r="S16">
        <f t="shared" si="2"/>
        <v>2201</v>
      </c>
      <c r="T16" t="s">
        <v>39</v>
      </c>
      <c r="U16">
        <v>1</v>
      </c>
      <c r="W16">
        <v>2</v>
      </c>
      <c r="X16">
        <v>1</v>
      </c>
      <c r="Y16">
        <f t="shared" si="3"/>
        <v>1201</v>
      </c>
      <c r="Z16" t="s">
        <v>39</v>
      </c>
      <c r="AA16">
        <v>1</v>
      </c>
      <c r="AC16">
        <v>2</v>
      </c>
      <c r="AE16">
        <f t="shared" si="4"/>
        <v>201</v>
      </c>
    </row>
    <row r="17" spans="2:31" x14ac:dyDescent="0.2">
      <c r="B17" t="s">
        <v>41</v>
      </c>
      <c r="C17">
        <v>2</v>
      </c>
      <c r="E17">
        <v>1</v>
      </c>
      <c r="F17">
        <v>6</v>
      </c>
      <c r="G17">
        <f t="shared" si="0"/>
        <v>6102</v>
      </c>
      <c r="H17" t="s">
        <v>40</v>
      </c>
      <c r="J17">
        <v>2</v>
      </c>
      <c r="K17">
        <v>1</v>
      </c>
      <c r="L17">
        <v>3</v>
      </c>
      <c r="M17">
        <f t="shared" si="1"/>
        <v>3120</v>
      </c>
      <c r="N17" t="s">
        <v>40</v>
      </c>
      <c r="P17">
        <v>2</v>
      </c>
      <c r="Q17">
        <v>1</v>
      </c>
      <c r="R17">
        <v>2</v>
      </c>
      <c r="S17">
        <f t="shared" si="2"/>
        <v>2120</v>
      </c>
      <c r="T17" t="s">
        <v>39</v>
      </c>
      <c r="V17">
        <v>2</v>
      </c>
      <c r="W17">
        <v>1</v>
      </c>
      <c r="X17">
        <v>1</v>
      </c>
      <c r="Y17">
        <f t="shared" si="3"/>
        <v>1120</v>
      </c>
      <c r="Z17" t="s">
        <v>40</v>
      </c>
      <c r="AB17">
        <v>2</v>
      </c>
      <c r="AC17">
        <v>1</v>
      </c>
      <c r="AE17">
        <f t="shared" si="4"/>
        <v>120</v>
      </c>
    </row>
    <row r="18" spans="2:31" x14ac:dyDescent="0.2">
      <c r="B18" t="s">
        <v>41</v>
      </c>
      <c r="D18">
        <v>3</v>
      </c>
      <c r="F18" s="4">
        <v>6</v>
      </c>
      <c r="G18">
        <f t="shared" si="0"/>
        <v>6030</v>
      </c>
      <c r="H18" t="s">
        <v>40</v>
      </c>
      <c r="I18">
        <v>1</v>
      </c>
      <c r="J18">
        <v>1</v>
      </c>
      <c r="K18">
        <v>1</v>
      </c>
      <c r="L18">
        <v>3</v>
      </c>
      <c r="M18">
        <f t="shared" si="1"/>
        <v>3111</v>
      </c>
      <c r="N18" t="s">
        <v>40</v>
      </c>
      <c r="O18">
        <v>2</v>
      </c>
      <c r="Q18">
        <v>1</v>
      </c>
      <c r="R18">
        <v>2</v>
      </c>
      <c r="S18">
        <f t="shared" si="2"/>
        <v>2102</v>
      </c>
      <c r="T18" t="s">
        <v>39</v>
      </c>
      <c r="U18">
        <v>2</v>
      </c>
      <c r="W18">
        <v>1</v>
      </c>
      <c r="X18">
        <v>1</v>
      </c>
      <c r="Y18">
        <f t="shared" si="3"/>
        <v>1102</v>
      </c>
      <c r="Z18" t="s">
        <v>39</v>
      </c>
      <c r="AA18">
        <v>2</v>
      </c>
      <c r="AC18">
        <v>1</v>
      </c>
      <c r="AE18">
        <f t="shared" si="4"/>
        <v>102</v>
      </c>
    </row>
    <row r="19" spans="2:31" x14ac:dyDescent="0.2">
      <c r="B19" t="s">
        <v>41</v>
      </c>
      <c r="C19">
        <v>3</v>
      </c>
      <c r="F19">
        <v>6</v>
      </c>
      <c r="G19">
        <f t="shared" si="0"/>
        <v>6003</v>
      </c>
      <c r="H19" t="s">
        <v>40</v>
      </c>
      <c r="I19">
        <v>2</v>
      </c>
      <c r="K19">
        <v>1</v>
      </c>
      <c r="L19">
        <v>3</v>
      </c>
      <c r="M19">
        <f t="shared" si="1"/>
        <v>3102</v>
      </c>
      <c r="N19" t="s">
        <v>40</v>
      </c>
      <c r="P19">
        <v>3</v>
      </c>
      <c r="R19">
        <v>2</v>
      </c>
      <c r="S19">
        <f t="shared" si="2"/>
        <v>2030</v>
      </c>
      <c r="T19" t="s">
        <v>40</v>
      </c>
      <c r="V19">
        <v>3</v>
      </c>
      <c r="X19">
        <v>1</v>
      </c>
      <c r="Y19">
        <f t="shared" si="3"/>
        <v>1030</v>
      </c>
      <c r="Z19" t="s">
        <v>38</v>
      </c>
      <c r="AA19">
        <v>2</v>
      </c>
      <c r="AB19">
        <v>1</v>
      </c>
      <c r="AE19">
        <f t="shared" si="4"/>
        <v>12</v>
      </c>
    </row>
    <row r="20" spans="2:31" x14ac:dyDescent="0.2">
      <c r="B20" t="s">
        <v>41</v>
      </c>
      <c r="E20">
        <v>4</v>
      </c>
      <c r="F20">
        <v>5</v>
      </c>
      <c r="G20" s="4">
        <f t="shared" si="0"/>
        <v>5400</v>
      </c>
      <c r="H20" t="s">
        <v>40</v>
      </c>
      <c r="J20">
        <v>3</v>
      </c>
      <c r="L20">
        <v>3</v>
      </c>
      <c r="M20">
        <f t="shared" si="1"/>
        <v>3030</v>
      </c>
      <c r="N20" t="s">
        <v>40</v>
      </c>
      <c r="O20">
        <v>1</v>
      </c>
      <c r="P20">
        <v>2</v>
      </c>
      <c r="R20">
        <v>2</v>
      </c>
      <c r="S20">
        <f t="shared" si="2"/>
        <v>2021</v>
      </c>
      <c r="T20" t="s">
        <v>39</v>
      </c>
      <c r="U20">
        <v>1</v>
      </c>
      <c r="V20">
        <v>2</v>
      </c>
      <c r="X20">
        <v>1</v>
      </c>
      <c r="Y20">
        <f t="shared" si="3"/>
        <v>1021</v>
      </c>
      <c r="Z20" t="s">
        <v>38</v>
      </c>
      <c r="AA20">
        <v>3</v>
      </c>
      <c r="AE20">
        <f t="shared" si="4"/>
        <v>3</v>
      </c>
    </row>
    <row r="21" spans="2:31" x14ac:dyDescent="0.2">
      <c r="B21" t="s">
        <v>40</v>
      </c>
      <c r="D21">
        <v>1</v>
      </c>
      <c r="E21">
        <v>3</v>
      </c>
      <c r="F21">
        <v>5</v>
      </c>
      <c r="G21">
        <f t="shared" si="0"/>
        <v>5310</v>
      </c>
      <c r="H21" t="s">
        <v>40</v>
      </c>
      <c r="I21">
        <v>3</v>
      </c>
      <c r="L21">
        <v>3</v>
      </c>
      <c r="M21">
        <f t="shared" si="1"/>
        <v>3003</v>
      </c>
      <c r="N21" t="s">
        <v>40</v>
      </c>
      <c r="O21">
        <v>2</v>
      </c>
      <c r="P21">
        <v>1</v>
      </c>
      <c r="R21">
        <v>2</v>
      </c>
      <c r="S21">
        <f t="shared" si="2"/>
        <v>2012</v>
      </c>
      <c r="T21" t="s">
        <v>39</v>
      </c>
      <c r="U21">
        <v>2</v>
      </c>
      <c r="V21">
        <v>1</v>
      </c>
      <c r="X21">
        <v>1</v>
      </c>
      <c r="Y21">
        <f t="shared" si="3"/>
        <v>1012</v>
      </c>
    </row>
    <row r="22" spans="2:31" x14ac:dyDescent="0.2">
      <c r="B22" t="s">
        <v>40</v>
      </c>
      <c r="C22">
        <v>1</v>
      </c>
      <c r="E22">
        <v>3</v>
      </c>
      <c r="F22">
        <v>5</v>
      </c>
      <c r="G22">
        <f t="shared" si="0"/>
        <v>5301</v>
      </c>
      <c r="H22" t="s">
        <v>40</v>
      </c>
      <c r="K22">
        <v>4</v>
      </c>
      <c r="L22">
        <v>2</v>
      </c>
      <c r="M22">
        <f t="shared" si="1"/>
        <v>2400</v>
      </c>
      <c r="N22" t="s">
        <v>40</v>
      </c>
      <c r="O22">
        <v>3</v>
      </c>
      <c r="R22">
        <v>2</v>
      </c>
      <c r="S22">
        <f t="shared" si="2"/>
        <v>2003</v>
      </c>
      <c r="T22" t="s">
        <v>39</v>
      </c>
      <c r="U22">
        <v>3</v>
      </c>
      <c r="X22">
        <v>1</v>
      </c>
      <c r="Y22">
        <f t="shared" si="3"/>
        <v>1003</v>
      </c>
    </row>
    <row r="23" spans="2:31" x14ac:dyDescent="0.2">
      <c r="B23" t="s">
        <v>40</v>
      </c>
      <c r="D23">
        <v>2</v>
      </c>
      <c r="E23">
        <v>2</v>
      </c>
      <c r="F23">
        <v>5</v>
      </c>
      <c r="G23">
        <f t="shared" si="0"/>
        <v>5220</v>
      </c>
      <c r="H23" t="s">
        <v>40</v>
      </c>
      <c r="J23">
        <v>1</v>
      </c>
      <c r="K23">
        <v>3</v>
      </c>
      <c r="L23">
        <v>2</v>
      </c>
      <c r="M23">
        <f t="shared" si="1"/>
        <v>2310</v>
      </c>
      <c r="N23" t="s">
        <v>40</v>
      </c>
      <c r="Q23">
        <v>4</v>
      </c>
      <c r="R23">
        <v>1</v>
      </c>
      <c r="S23">
        <f t="shared" si="2"/>
        <v>1400</v>
      </c>
      <c r="T23" t="s">
        <v>40</v>
      </c>
      <c r="W23">
        <v>4</v>
      </c>
      <c r="Y23">
        <f t="shared" si="3"/>
        <v>400</v>
      </c>
    </row>
    <row r="24" spans="2:31" x14ac:dyDescent="0.2">
      <c r="B24" t="s">
        <v>40</v>
      </c>
      <c r="C24">
        <v>2</v>
      </c>
      <c r="E24">
        <v>2</v>
      </c>
      <c r="F24">
        <v>5</v>
      </c>
      <c r="G24">
        <f t="shared" si="0"/>
        <v>5202</v>
      </c>
      <c r="H24" t="s">
        <v>40</v>
      </c>
      <c r="I24">
        <v>1</v>
      </c>
      <c r="K24">
        <v>3</v>
      </c>
      <c r="L24">
        <v>2</v>
      </c>
      <c r="M24">
        <f t="shared" si="1"/>
        <v>2301</v>
      </c>
      <c r="N24" t="s">
        <v>40</v>
      </c>
      <c r="P24">
        <v>1</v>
      </c>
      <c r="Q24">
        <v>3</v>
      </c>
      <c r="R24">
        <v>1</v>
      </c>
      <c r="S24">
        <f t="shared" si="2"/>
        <v>1310</v>
      </c>
      <c r="T24" t="s">
        <v>40</v>
      </c>
      <c r="V24">
        <v>1</v>
      </c>
      <c r="W24">
        <v>3</v>
      </c>
      <c r="Y24">
        <f t="shared" si="3"/>
        <v>310</v>
      </c>
    </row>
    <row r="25" spans="2:31" x14ac:dyDescent="0.2">
      <c r="B25" t="s">
        <v>40</v>
      </c>
      <c r="D25">
        <v>4</v>
      </c>
      <c r="F25">
        <v>5</v>
      </c>
      <c r="G25">
        <f t="shared" si="0"/>
        <v>5040</v>
      </c>
      <c r="H25" t="s">
        <v>39</v>
      </c>
      <c r="J25">
        <v>2</v>
      </c>
      <c r="K25">
        <v>2</v>
      </c>
      <c r="L25">
        <v>2</v>
      </c>
      <c r="M25">
        <f t="shared" si="1"/>
        <v>2220</v>
      </c>
      <c r="N25" t="s">
        <v>40</v>
      </c>
      <c r="O25">
        <v>1</v>
      </c>
      <c r="Q25">
        <v>3</v>
      </c>
      <c r="R25">
        <v>1</v>
      </c>
      <c r="S25">
        <f t="shared" si="2"/>
        <v>1301</v>
      </c>
      <c r="T25" t="s">
        <v>39</v>
      </c>
      <c r="U25">
        <v>1</v>
      </c>
      <c r="W25">
        <v>3</v>
      </c>
      <c r="Y25">
        <f t="shared" si="3"/>
        <v>301</v>
      </c>
    </row>
    <row r="26" spans="2:31" x14ac:dyDescent="0.2">
      <c r="B26" t="s">
        <v>40</v>
      </c>
      <c r="C26">
        <v>1</v>
      </c>
      <c r="D26">
        <v>3</v>
      </c>
      <c r="F26">
        <v>5</v>
      </c>
      <c r="G26">
        <f t="shared" si="0"/>
        <v>5031</v>
      </c>
      <c r="H26" t="s">
        <v>39</v>
      </c>
      <c r="I26">
        <v>2</v>
      </c>
      <c r="K26">
        <v>2</v>
      </c>
      <c r="L26">
        <v>2</v>
      </c>
      <c r="M26">
        <f t="shared" si="1"/>
        <v>2202</v>
      </c>
      <c r="N26" t="s">
        <v>40</v>
      </c>
      <c r="P26">
        <v>2</v>
      </c>
      <c r="Q26">
        <v>2</v>
      </c>
      <c r="R26">
        <v>1</v>
      </c>
      <c r="S26">
        <f t="shared" si="2"/>
        <v>1220</v>
      </c>
      <c r="T26" t="s">
        <v>39</v>
      </c>
      <c r="V26">
        <v>2</v>
      </c>
      <c r="W26">
        <v>2</v>
      </c>
      <c r="Y26">
        <f t="shared" si="3"/>
        <v>220</v>
      </c>
    </row>
    <row r="27" spans="2:31" x14ac:dyDescent="0.2">
      <c r="B27" t="s">
        <v>40</v>
      </c>
      <c r="C27">
        <v>2</v>
      </c>
      <c r="D27">
        <v>2</v>
      </c>
      <c r="F27">
        <v>5</v>
      </c>
      <c r="G27">
        <f t="shared" si="0"/>
        <v>5022</v>
      </c>
      <c r="H27" t="s">
        <v>39</v>
      </c>
      <c r="J27">
        <v>3</v>
      </c>
      <c r="K27">
        <v>1</v>
      </c>
      <c r="L27">
        <v>2</v>
      </c>
      <c r="M27">
        <f t="shared" si="1"/>
        <v>2130</v>
      </c>
      <c r="N27" t="s">
        <v>39</v>
      </c>
      <c r="O27">
        <v>2</v>
      </c>
      <c r="Q27">
        <v>2</v>
      </c>
      <c r="R27">
        <v>1</v>
      </c>
      <c r="S27">
        <f t="shared" si="2"/>
        <v>1202</v>
      </c>
      <c r="T27" t="s">
        <v>39</v>
      </c>
      <c r="U27">
        <v>1</v>
      </c>
      <c r="V27">
        <v>1</v>
      </c>
      <c r="W27">
        <v>2</v>
      </c>
      <c r="Y27">
        <f t="shared" si="3"/>
        <v>211</v>
      </c>
    </row>
    <row r="28" spans="2:31" x14ac:dyDescent="0.2">
      <c r="B28" t="s">
        <v>40</v>
      </c>
      <c r="C28">
        <v>3</v>
      </c>
      <c r="D28">
        <v>1</v>
      </c>
      <c r="F28">
        <v>5</v>
      </c>
      <c r="G28">
        <f t="shared" si="0"/>
        <v>5013</v>
      </c>
      <c r="H28" t="s">
        <v>39</v>
      </c>
      <c r="I28">
        <v>3</v>
      </c>
      <c r="K28">
        <v>1</v>
      </c>
      <c r="L28">
        <v>2</v>
      </c>
      <c r="M28">
        <f t="shared" si="1"/>
        <v>2103</v>
      </c>
      <c r="N28" t="s">
        <v>39</v>
      </c>
      <c r="O28">
        <v>1</v>
      </c>
      <c r="P28">
        <v>2</v>
      </c>
      <c r="Q28">
        <v>1</v>
      </c>
      <c r="R28">
        <v>1</v>
      </c>
      <c r="S28">
        <f t="shared" si="2"/>
        <v>1121</v>
      </c>
      <c r="T28" t="s">
        <v>39</v>
      </c>
      <c r="U28">
        <v>2</v>
      </c>
      <c r="W28">
        <v>2</v>
      </c>
      <c r="Y28">
        <f t="shared" si="3"/>
        <v>202</v>
      </c>
    </row>
    <row r="29" spans="2:31" x14ac:dyDescent="0.2">
      <c r="B29" t="s">
        <v>39</v>
      </c>
      <c r="C29">
        <v>4</v>
      </c>
      <c r="F29">
        <v>5</v>
      </c>
      <c r="G29">
        <f t="shared" si="0"/>
        <v>5004</v>
      </c>
      <c r="H29" t="s">
        <v>40</v>
      </c>
      <c r="J29">
        <v>4</v>
      </c>
      <c r="L29">
        <v>2</v>
      </c>
      <c r="M29">
        <f t="shared" si="1"/>
        <v>2040</v>
      </c>
      <c r="N29" t="s">
        <v>39</v>
      </c>
      <c r="O29">
        <v>2</v>
      </c>
      <c r="P29">
        <v>1</v>
      </c>
      <c r="Q29">
        <v>1</v>
      </c>
      <c r="R29">
        <v>1</v>
      </c>
      <c r="S29">
        <f t="shared" si="2"/>
        <v>1112</v>
      </c>
      <c r="T29" t="s">
        <v>39</v>
      </c>
      <c r="U29">
        <v>1</v>
      </c>
      <c r="V29">
        <v>2</v>
      </c>
      <c r="W29">
        <v>1</v>
      </c>
      <c r="Y29">
        <f t="shared" si="3"/>
        <v>121</v>
      </c>
    </row>
    <row r="30" spans="2:31" x14ac:dyDescent="0.2">
      <c r="B30" t="s">
        <v>40</v>
      </c>
      <c r="E30">
        <v>5</v>
      </c>
      <c r="F30">
        <v>4</v>
      </c>
      <c r="G30">
        <f t="shared" si="0"/>
        <v>4500</v>
      </c>
      <c r="H30" t="s">
        <v>39</v>
      </c>
      <c r="I30">
        <v>1</v>
      </c>
      <c r="J30">
        <v>3</v>
      </c>
      <c r="L30">
        <v>2</v>
      </c>
      <c r="M30">
        <f t="shared" si="1"/>
        <v>2031</v>
      </c>
      <c r="N30" t="s">
        <v>39</v>
      </c>
      <c r="P30">
        <v>4</v>
      </c>
      <c r="R30">
        <v>1</v>
      </c>
      <c r="S30">
        <f t="shared" si="2"/>
        <v>1040</v>
      </c>
      <c r="T30" t="s">
        <v>39</v>
      </c>
      <c r="U30">
        <v>2</v>
      </c>
      <c r="V30">
        <v>1</v>
      </c>
      <c r="W30">
        <v>1</v>
      </c>
      <c r="Y30">
        <f t="shared" si="3"/>
        <v>112</v>
      </c>
    </row>
    <row r="31" spans="2:31" x14ac:dyDescent="0.2">
      <c r="B31" t="s">
        <v>40</v>
      </c>
      <c r="D31">
        <v>1</v>
      </c>
      <c r="E31">
        <v>4</v>
      </c>
      <c r="F31">
        <v>4</v>
      </c>
      <c r="G31">
        <f t="shared" si="0"/>
        <v>4410</v>
      </c>
      <c r="H31" t="s">
        <v>39</v>
      </c>
      <c r="I31">
        <v>3</v>
      </c>
      <c r="J31">
        <v>1</v>
      </c>
      <c r="L31">
        <v>2</v>
      </c>
      <c r="M31">
        <f t="shared" si="1"/>
        <v>2013</v>
      </c>
      <c r="N31" t="s">
        <v>39</v>
      </c>
      <c r="O31">
        <v>4</v>
      </c>
      <c r="R31">
        <v>1</v>
      </c>
      <c r="S31">
        <f t="shared" si="2"/>
        <v>1004</v>
      </c>
      <c r="T31" t="s">
        <v>39</v>
      </c>
      <c r="V31">
        <v>4</v>
      </c>
      <c r="Y31">
        <f t="shared" si="3"/>
        <v>40</v>
      </c>
    </row>
    <row r="32" spans="2:31" x14ac:dyDescent="0.2">
      <c r="B32" t="s">
        <v>40</v>
      </c>
      <c r="C32">
        <v>1</v>
      </c>
      <c r="E32">
        <v>4</v>
      </c>
      <c r="F32">
        <v>4</v>
      </c>
      <c r="G32">
        <f t="shared" si="0"/>
        <v>4401</v>
      </c>
      <c r="H32" t="s">
        <v>39</v>
      </c>
      <c r="I32">
        <v>4</v>
      </c>
      <c r="L32">
        <v>2</v>
      </c>
      <c r="M32">
        <f t="shared" si="1"/>
        <v>2004</v>
      </c>
      <c r="N32" t="s">
        <v>40</v>
      </c>
      <c r="Q32">
        <v>5</v>
      </c>
      <c r="S32">
        <f t="shared" si="2"/>
        <v>500</v>
      </c>
      <c r="T32" t="s">
        <v>39</v>
      </c>
      <c r="U32">
        <v>1</v>
      </c>
      <c r="V32">
        <v>3</v>
      </c>
      <c r="Y32">
        <f t="shared" si="3"/>
        <v>31</v>
      </c>
    </row>
    <row r="33" spans="2:25" x14ac:dyDescent="0.2">
      <c r="B33" t="s">
        <v>40</v>
      </c>
      <c r="D33">
        <v>2</v>
      </c>
      <c r="E33">
        <v>3</v>
      </c>
      <c r="F33">
        <v>4</v>
      </c>
      <c r="G33">
        <f t="shared" si="0"/>
        <v>4320</v>
      </c>
      <c r="H33" t="s">
        <v>40</v>
      </c>
      <c r="K33">
        <v>5</v>
      </c>
      <c r="L33">
        <v>1</v>
      </c>
      <c r="M33">
        <f t="shared" si="1"/>
        <v>1500</v>
      </c>
      <c r="N33" t="s">
        <v>40</v>
      </c>
      <c r="P33">
        <v>1</v>
      </c>
      <c r="Q33">
        <v>4</v>
      </c>
      <c r="S33">
        <f t="shared" si="2"/>
        <v>410</v>
      </c>
      <c r="T33" t="s">
        <v>39</v>
      </c>
      <c r="U33">
        <v>2</v>
      </c>
      <c r="V33">
        <v>2</v>
      </c>
      <c r="Y33">
        <f t="shared" si="3"/>
        <v>22</v>
      </c>
    </row>
    <row r="34" spans="2:25" x14ac:dyDescent="0.2">
      <c r="B34" t="s">
        <v>40</v>
      </c>
      <c r="C34">
        <v>2</v>
      </c>
      <c r="E34">
        <v>3</v>
      </c>
      <c r="F34">
        <v>4</v>
      </c>
      <c r="G34">
        <f t="shared" si="0"/>
        <v>4302</v>
      </c>
      <c r="H34" t="s">
        <v>40</v>
      </c>
      <c r="J34">
        <v>1</v>
      </c>
      <c r="K34">
        <v>4</v>
      </c>
      <c r="L34">
        <v>1</v>
      </c>
      <c r="M34">
        <f t="shared" si="1"/>
        <v>1410</v>
      </c>
      <c r="N34" t="s">
        <v>40</v>
      </c>
      <c r="O34">
        <v>1</v>
      </c>
      <c r="Q34">
        <v>4</v>
      </c>
      <c r="S34">
        <f t="shared" si="2"/>
        <v>401</v>
      </c>
      <c r="T34" t="s">
        <v>38</v>
      </c>
      <c r="U34">
        <v>3</v>
      </c>
      <c r="V34">
        <v>1</v>
      </c>
      <c r="Y34">
        <f t="shared" si="3"/>
        <v>13</v>
      </c>
    </row>
    <row r="35" spans="2:25" x14ac:dyDescent="0.2">
      <c r="B35" t="s">
        <v>40</v>
      </c>
      <c r="D35">
        <v>3</v>
      </c>
      <c r="E35">
        <v>2</v>
      </c>
      <c r="F35">
        <v>4</v>
      </c>
      <c r="G35">
        <f t="shared" si="0"/>
        <v>4230</v>
      </c>
      <c r="H35" t="s">
        <v>40</v>
      </c>
      <c r="I35">
        <v>1</v>
      </c>
      <c r="K35">
        <v>4</v>
      </c>
      <c r="L35">
        <v>1</v>
      </c>
      <c r="M35">
        <f t="shared" si="1"/>
        <v>1401</v>
      </c>
      <c r="N35" t="s">
        <v>40</v>
      </c>
      <c r="P35">
        <v>2</v>
      </c>
      <c r="Q35">
        <v>3</v>
      </c>
      <c r="S35">
        <f t="shared" si="2"/>
        <v>320</v>
      </c>
      <c r="T35" t="s">
        <v>38</v>
      </c>
      <c r="U35">
        <v>4</v>
      </c>
      <c r="Y35">
        <f t="shared" si="3"/>
        <v>4</v>
      </c>
    </row>
    <row r="36" spans="2:25" x14ac:dyDescent="0.2">
      <c r="B36" t="s">
        <v>40</v>
      </c>
      <c r="C36">
        <v>3</v>
      </c>
      <c r="E36">
        <v>2</v>
      </c>
      <c r="F36">
        <v>4</v>
      </c>
      <c r="G36">
        <f t="shared" ref="G36:G67" si="6">(C36*$C$2)+(D36*$D$2)+(E36*$E$2)+(F36*$F$2)</f>
        <v>4203</v>
      </c>
      <c r="H36" t="s">
        <v>40</v>
      </c>
      <c r="J36">
        <v>2</v>
      </c>
      <c r="K36">
        <v>3</v>
      </c>
      <c r="L36">
        <v>1</v>
      </c>
      <c r="M36">
        <f t="shared" ref="M36:M67" si="7">(I36*$C$2)+(J36*$D$2)+(K36*$E$2)+(L36*$F$2)</f>
        <v>1320</v>
      </c>
      <c r="N36" t="s">
        <v>39</v>
      </c>
      <c r="O36">
        <v>1</v>
      </c>
      <c r="P36">
        <v>1</v>
      </c>
      <c r="Q36">
        <v>3</v>
      </c>
      <c r="S36">
        <f t="shared" si="2"/>
        <v>311</v>
      </c>
    </row>
    <row r="37" spans="2:25" x14ac:dyDescent="0.2">
      <c r="B37" t="s">
        <v>40</v>
      </c>
      <c r="D37">
        <v>4</v>
      </c>
      <c r="E37">
        <v>1</v>
      </c>
      <c r="F37">
        <v>4</v>
      </c>
      <c r="G37">
        <f t="shared" si="6"/>
        <v>4140</v>
      </c>
      <c r="H37" t="s">
        <v>39</v>
      </c>
      <c r="I37">
        <v>2</v>
      </c>
      <c r="K37">
        <v>3</v>
      </c>
      <c r="L37">
        <v>1</v>
      </c>
      <c r="M37">
        <f t="shared" si="7"/>
        <v>1302</v>
      </c>
      <c r="N37" t="s">
        <v>39</v>
      </c>
      <c r="O37">
        <v>2</v>
      </c>
      <c r="Q37">
        <v>3</v>
      </c>
      <c r="S37">
        <f t="shared" si="2"/>
        <v>302</v>
      </c>
    </row>
    <row r="38" spans="2:25" x14ac:dyDescent="0.2">
      <c r="B38" t="s">
        <v>40</v>
      </c>
      <c r="C38">
        <v>4</v>
      </c>
      <c r="E38">
        <v>1</v>
      </c>
      <c r="F38">
        <v>4</v>
      </c>
      <c r="G38">
        <f t="shared" si="6"/>
        <v>4104</v>
      </c>
      <c r="H38" t="s">
        <v>39</v>
      </c>
      <c r="J38">
        <v>3</v>
      </c>
      <c r="K38">
        <v>2</v>
      </c>
      <c r="L38">
        <v>1</v>
      </c>
      <c r="M38">
        <f t="shared" si="7"/>
        <v>1230</v>
      </c>
      <c r="N38" t="s">
        <v>39</v>
      </c>
      <c r="P38">
        <v>3</v>
      </c>
      <c r="Q38">
        <v>2</v>
      </c>
      <c r="S38">
        <f t="shared" si="2"/>
        <v>230</v>
      </c>
    </row>
    <row r="39" spans="2:25" x14ac:dyDescent="0.2">
      <c r="B39" t="s">
        <v>40</v>
      </c>
      <c r="D39">
        <v>5</v>
      </c>
      <c r="F39">
        <v>4</v>
      </c>
      <c r="G39">
        <f t="shared" si="6"/>
        <v>4050</v>
      </c>
      <c r="H39" t="s">
        <v>39</v>
      </c>
      <c r="I39">
        <v>3</v>
      </c>
      <c r="K39">
        <v>2</v>
      </c>
      <c r="L39">
        <v>1</v>
      </c>
      <c r="M39">
        <f t="shared" si="7"/>
        <v>1203</v>
      </c>
      <c r="N39" t="s">
        <v>39</v>
      </c>
      <c r="O39">
        <v>1</v>
      </c>
      <c r="P39">
        <v>2</v>
      </c>
      <c r="Q39">
        <v>2</v>
      </c>
      <c r="S39">
        <f t="shared" si="2"/>
        <v>221</v>
      </c>
    </row>
    <row r="40" spans="2:25" x14ac:dyDescent="0.2">
      <c r="B40" t="s">
        <v>39</v>
      </c>
      <c r="C40">
        <v>1</v>
      </c>
      <c r="D40">
        <v>4</v>
      </c>
      <c r="F40">
        <v>4</v>
      </c>
      <c r="G40">
        <f t="shared" si="6"/>
        <v>4041</v>
      </c>
      <c r="H40" t="s">
        <v>39</v>
      </c>
      <c r="J40">
        <v>4</v>
      </c>
      <c r="K40">
        <v>1</v>
      </c>
      <c r="L40">
        <v>1</v>
      </c>
      <c r="M40">
        <f t="shared" si="7"/>
        <v>1140</v>
      </c>
      <c r="N40" t="s">
        <v>39</v>
      </c>
      <c r="O40">
        <v>2</v>
      </c>
      <c r="P40">
        <v>1</v>
      </c>
      <c r="Q40">
        <v>2</v>
      </c>
      <c r="S40">
        <f t="shared" si="2"/>
        <v>212</v>
      </c>
    </row>
    <row r="41" spans="2:25" x14ac:dyDescent="0.2">
      <c r="B41" t="s">
        <v>39</v>
      </c>
      <c r="C41">
        <v>2</v>
      </c>
      <c r="D41">
        <v>3</v>
      </c>
      <c r="F41">
        <v>4</v>
      </c>
      <c r="G41">
        <f t="shared" si="6"/>
        <v>4032</v>
      </c>
      <c r="H41" t="s">
        <v>40</v>
      </c>
      <c r="I41">
        <v>4</v>
      </c>
      <c r="K41">
        <v>1</v>
      </c>
      <c r="L41">
        <v>1</v>
      </c>
      <c r="M41">
        <f t="shared" si="7"/>
        <v>1104</v>
      </c>
      <c r="N41" t="s">
        <v>39</v>
      </c>
      <c r="O41">
        <v>3</v>
      </c>
      <c r="Q41">
        <v>2</v>
      </c>
      <c r="S41">
        <f t="shared" si="2"/>
        <v>203</v>
      </c>
    </row>
    <row r="42" spans="2:25" x14ac:dyDescent="0.2">
      <c r="B42" t="s">
        <v>39</v>
      </c>
      <c r="C42">
        <v>3</v>
      </c>
      <c r="D42">
        <v>2</v>
      </c>
      <c r="F42">
        <v>4</v>
      </c>
      <c r="G42">
        <f t="shared" si="6"/>
        <v>4023</v>
      </c>
      <c r="H42" t="s">
        <v>39</v>
      </c>
      <c r="J42">
        <v>5</v>
      </c>
      <c r="L42">
        <v>1</v>
      </c>
      <c r="M42">
        <f t="shared" si="7"/>
        <v>1050</v>
      </c>
      <c r="N42" t="s">
        <v>39</v>
      </c>
      <c r="P42">
        <v>4</v>
      </c>
      <c r="Q42">
        <v>1</v>
      </c>
      <c r="S42">
        <f t="shared" si="2"/>
        <v>140</v>
      </c>
    </row>
    <row r="43" spans="2:25" x14ac:dyDescent="0.2">
      <c r="B43" t="s">
        <v>39</v>
      </c>
      <c r="C43">
        <v>4</v>
      </c>
      <c r="D43">
        <v>1</v>
      </c>
      <c r="F43">
        <v>4</v>
      </c>
      <c r="G43">
        <f t="shared" si="6"/>
        <v>4014</v>
      </c>
      <c r="H43" t="s">
        <v>38</v>
      </c>
      <c r="I43">
        <v>5</v>
      </c>
      <c r="L43">
        <v>1</v>
      </c>
      <c r="M43">
        <f t="shared" si="7"/>
        <v>1005</v>
      </c>
      <c r="N43" t="s">
        <v>39</v>
      </c>
      <c r="O43">
        <v>2</v>
      </c>
      <c r="P43">
        <v>2</v>
      </c>
      <c r="Q43">
        <v>1</v>
      </c>
      <c r="S43">
        <f t="shared" si="2"/>
        <v>122</v>
      </c>
    </row>
    <row r="44" spans="2:25" x14ac:dyDescent="0.2">
      <c r="B44" t="s">
        <v>39</v>
      </c>
      <c r="C44">
        <v>5</v>
      </c>
      <c r="F44">
        <v>4</v>
      </c>
      <c r="G44">
        <f t="shared" si="6"/>
        <v>4005</v>
      </c>
      <c r="H44" t="s">
        <v>40</v>
      </c>
      <c r="K44">
        <v>6</v>
      </c>
      <c r="M44">
        <f t="shared" si="7"/>
        <v>600</v>
      </c>
      <c r="N44" t="s">
        <v>39</v>
      </c>
      <c r="O44">
        <v>3</v>
      </c>
      <c r="P44">
        <v>1</v>
      </c>
      <c r="Q44">
        <v>1</v>
      </c>
      <c r="S44">
        <f t="shared" si="2"/>
        <v>113</v>
      </c>
    </row>
    <row r="45" spans="2:25" x14ac:dyDescent="0.2">
      <c r="B45" t="s">
        <v>40</v>
      </c>
      <c r="E45">
        <v>6</v>
      </c>
      <c r="F45">
        <v>3</v>
      </c>
      <c r="G45">
        <f t="shared" si="6"/>
        <v>3600</v>
      </c>
      <c r="H45" t="s">
        <v>40</v>
      </c>
      <c r="J45">
        <v>1</v>
      </c>
      <c r="K45">
        <v>5</v>
      </c>
      <c r="M45">
        <f t="shared" si="7"/>
        <v>510</v>
      </c>
      <c r="N45" t="s">
        <v>39</v>
      </c>
      <c r="O45">
        <v>4</v>
      </c>
      <c r="Q45">
        <v>1</v>
      </c>
      <c r="S45">
        <f t="shared" si="2"/>
        <v>104</v>
      </c>
    </row>
    <row r="46" spans="2:25" x14ac:dyDescent="0.2">
      <c r="B46" t="s">
        <v>40</v>
      </c>
      <c r="D46">
        <v>1</v>
      </c>
      <c r="E46">
        <v>5</v>
      </c>
      <c r="F46">
        <v>3</v>
      </c>
      <c r="G46">
        <f t="shared" si="6"/>
        <v>3510</v>
      </c>
      <c r="H46" t="s">
        <v>40</v>
      </c>
      <c r="I46">
        <v>1</v>
      </c>
      <c r="K46">
        <v>5</v>
      </c>
      <c r="M46">
        <f t="shared" si="7"/>
        <v>501</v>
      </c>
      <c r="N46" t="s">
        <v>39</v>
      </c>
      <c r="P46">
        <v>5</v>
      </c>
      <c r="S46">
        <f t="shared" si="2"/>
        <v>50</v>
      </c>
    </row>
    <row r="47" spans="2:25" x14ac:dyDescent="0.2">
      <c r="B47" t="s">
        <v>40</v>
      </c>
      <c r="C47">
        <v>1</v>
      </c>
      <c r="E47">
        <v>5</v>
      </c>
      <c r="F47">
        <v>3</v>
      </c>
      <c r="G47">
        <f t="shared" si="6"/>
        <v>3501</v>
      </c>
      <c r="H47" t="s">
        <v>39</v>
      </c>
      <c r="J47">
        <v>2</v>
      </c>
      <c r="K47">
        <v>4</v>
      </c>
      <c r="M47">
        <f t="shared" si="7"/>
        <v>420</v>
      </c>
      <c r="N47" t="s">
        <v>39</v>
      </c>
      <c r="O47">
        <v>1</v>
      </c>
      <c r="P47">
        <v>4</v>
      </c>
      <c r="S47">
        <f t="shared" si="2"/>
        <v>41</v>
      </c>
    </row>
    <row r="48" spans="2:25" x14ac:dyDescent="0.2">
      <c r="B48" t="s">
        <v>40</v>
      </c>
      <c r="D48">
        <v>2</v>
      </c>
      <c r="E48">
        <v>4</v>
      </c>
      <c r="F48">
        <v>3</v>
      </c>
      <c r="G48">
        <f t="shared" si="6"/>
        <v>3420</v>
      </c>
      <c r="H48" t="s">
        <v>39</v>
      </c>
      <c r="I48">
        <v>1</v>
      </c>
      <c r="J48">
        <v>1</v>
      </c>
      <c r="K48">
        <v>4</v>
      </c>
      <c r="M48">
        <f t="shared" si="7"/>
        <v>411</v>
      </c>
      <c r="N48" t="s">
        <v>39</v>
      </c>
      <c r="O48">
        <v>2</v>
      </c>
      <c r="P48">
        <v>3</v>
      </c>
      <c r="S48">
        <f t="shared" si="2"/>
        <v>32</v>
      </c>
    </row>
    <row r="49" spans="2:19" x14ac:dyDescent="0.2">
      <c r="B49" t="s">
        <v>40</v>
      </c>
      <c r="C49">
        <v>2</v>
      </c>
      <c r="E49">
        <v>4</v>
      </c>
      <c r="F49">
        <v>3</v>
      </c>
      <c r="G49">
        <f t="shared" si="6"/>
        <v>3402</v>
      </c>
      <c r="H49" t="s">
        <v>39</v>
      </c>
      <c r="I49">
        <v>2</v>
      </c>
      <c r="K49">
        <v>4</v>
      </c>
      <c r="M49">
        <f t="shared" si="7"/>
        <v>402</v>
      </c>
      <c r="N49" t="s">
        <v>38</v>
      </c>
      <c r="O49">
        <v>3</v>
      </c>
      <c r="P49">
        <v>2</v>
      </c>
      <c r="S49">
        <f t="shared" si="2"/>
        <v>23</v>
      </c>
    </row>
    <row r="50" spans="2:19" x14ac:dyDescent="0.2">
      <c r="B50" t="s">
        <v>40</v>
      </c>
      <c r="D50">
        <v>3</v>
      </c>
      <c r="E50">
        <v>3</v>
      </c>
      <c r="F50">
        <v>3</v>
      </c>
      <c r="G50">
        <f t="shared" si="6"/>
        <v>3330</v>
      </c>
      <c r="H50" t="s">
        <v>39</v>
      </c>
      <c r="J50">
        <v>3</v>
      </c>
      <c r="K50">
        <v>3</v>
      </c>
      <c r="M50">
        <f t="shared" si="7"/>
        <v>330</v>
      </c>
      <c r="N50" t="s">
        <v>38</v>
      </c>
      <c r="O50">
        <v>4</v>
      </c>
      <c r="P50">
        <v>1</v>
      </c>
      <c r="S50">
        <f t="shared" si="2"/>
        <v>14</v>
      </c>
    </row>
    <row r="51" spans="2:19" x14ac:dyDescent="0.2">
      <c r="B51" t="s">
        <v>40</v>
      </c>
      <c r="C51">
        <v>3</v>
      </c>
      <c r="E51">
        <v>3</v>
      </c>
      <c r="F51">
        <v>3</v>
      </c>
      <c r="G51">
        <f t="shared" si="6"/>
        <v>3303</v>
      </c>
      <c r="H51" t="s">
        <v>39</v>
      </c>
      <c r="I51">
        <v>1</v>
      </c>
      <c r="J51">
        <v>2</v>
      </c>
      <c r="K51">
        <v>3</v>
      </c>
      <c r="M51">
        <f t="shared" si="7"/>
        <v>321</v>
      </c>
      <c r="N51" t="s">
        <v>38</v>
      </c>
      <c r="O51">
        <v>5</v>
      </c>
      <c r="S51">
        <f t="shared" si="2"/>
        <v>5</v>
      </c>
    </row>
    <row r="52" spans="2:19" x14ac:dyDescent="0.2">
      <c r="B52" t="s">
        <v>40</v>
      </c>
      <c r="D52">
        <v>4</v>
      </c>
      <c r="E52">
        <v>2</v>
      </c>
      <c r="F52">
        <v>3</v>
      </c>
      <c r="G52">
        <f t="shared" si="6"/>
        <v>3240</v>
      </c>
      <c r="H52" t="s">
        <v>39</v>
      </c>
      <c r="I52">
        <v>2</v>
      </c>
      <c r="J52">
        <v>1</v>
      </c>
      <c r="K52">
        <v>3</v>
      </c>
      <c r="M52">
        <f t="shared" si="7"/>
        <v>312</v>
      </c>
    </row>
    <row r="53" spans="2:19" x14ac:dyDescent="0.2">
      <c r="B53" t="s">
        <v>40</v>
      </c>
      <c r="C53">
        <v>4</v>
      </c>
      <c r="E53">
        <v>2</v>
      </c>
      <c r="F53">
        <v>3</v>
      </c>
      <c r="G53">
        <f t="shared" si="6"/>
        <v>3204</v>
      </c>
      <c r="H53" t="s">
        <v>39</v>
      </c>
      <c r="I53">
        <v>3</v>
      </c>
      <c r="K53">
        <v>3</v>
      </c>
      <c r="M53">
        <f t="shared" si="7"/>
        <v>303</v>
      </c>
    </row>
    <row r="54" spans="2:19" x14ac:dyDescent="0.2">
      <c r="B54" t="s">
        <v>39</v>
      </c>
      <c r="D54">
        <v>5</v>
      </c>
      <c r="E54">
        <v>1</v>
      </c>
      <c r="F54">
        <v>3</v>
      </c>
      <c r="G54">
        <f t="shared" si="6"/>
        <v>3150</v>
      </c>
      <c r="H54" t="s">
        <v>39</v>
      </c>
      <c r="J54">
        <v>4</v>
      </c>
      <c r="K54">
        <v>2</v>
      </c>
      <c r="M54">
        <f t="shared" si="7"/>
        <v>240</v>
      </c>
    </row>
    <row r="55" spans="2:19" x14ac:dyDescent="0.2">
      <c r="B55" t="s">
        <v>39</v>
      </c>
      <c r="C55">
        <v>5</v>
      </c>
      <c r="E55">
        <v>1</v>
      </c>
      <c r="F55">
        <v>3</v>
      </c>
      <c r="G55">
        <f t="shared" si="6"/>
        <v>3105</v>
      </c>
      <c r="H55" t="s">
        <v>39</v>
      </c>
      <c r="I55">
        <v>1</v>
      </c>
      <c r="J55">
        <v>3</v>
      </c>
      <c r="K55">
        <v>2</v>
      </c>
      <c r="M55">
        <f t="shared" si="7"/>
        <v>231</v>
      </c>
    </row>
    <row r="56" spans="2:19" x14ac:dyDescent="0.2">
      <c r="B56" t="s">
        <v>40</v>
      </c>
      <c r="D56">
        <v>6</v>
      </c>
      <c r="F56">
        <v>3</v>
      </c>
      <c r="G56">
        <f t="shared" si="6"/>
        <v>3060</v>
      </c>
      <c r="H56" t="s">
        <v>39</v>
      </c>
      <c r="I56">
        <v>2</v>
      </c>
      <c r="J56">
        <v>2</v>
      </c>
      <c r="K56">
        <v>2</v>
      </c>
      <c r="M56">
        <f t="shared" si="7"/>
        <v>222</v>
      </c>
    </row>
    <row r="57" spans="2:19" x14ac:dyDescent="0.2">
      <c r="B57" t="s">
        <v>39</v>
      </c>
      <c r="C57">
        <v>1</v>
      </c>
      <c r="D57">
        <v>5</v>
      </c>
      <c r="F57">
        <v>3</v>
      </c>
      <c r="G57">
        <f t="shared" si="6"/>
        <v>3051</v>
      </c>
      <c r="H57" t="s">
        <v>39</v>
      </c>
      <c r="I57">
        <v>3</v>
      </c>
      <c r="J57">
        <v>1</v>
      </c>
      <c r="K57">
        <v>2</v>
      </c>
      <c r="M57">
        <f t="shared" si="7"/>
        <v>213</v>
      </c>
    </row>
    <row r="58" spans="2:19" x14ac:dyDescent="0.2">
      <c r="B58" t="s">
        <v>39</v>
      </c>
      <c r="C58">
        <v>2</v>
      </c>
      <c r="D58">
        <v>4</v>
      </c>
      <c r="F58">
        <v>3</v>
      </c>
      <c r="G58">
        <f t="shared" si="6"/>
        <v>3042</v>
      </c>
      <c r="H58" t="s">
        <v>39</v>
      </c>
      <c r="I58">
        <v>4</v>
      </c>
      <c r="K58">
        <v>2</v>
      </c>
      <c r="M58">
        <f t="shared" si="7"/>
        <v>204</v>
      </c>
    </row>
    <row r="59" spans="2:19" x14ac:dyDescent="0.2">
      <c r="B59" t="s">
        <v>39</v>
      </c>
      <c r="C59">
        <v>3</v>
      </c>
      <c r="D59">
        <v>3</v>
      </c>
      <c r="F59">
        <v>3</v>
      </c>
      <c r="G59">
        <f t="shared" si="6"/>
        <v>3033</v>
      </c>
      <c r="H59" t="s">
        <v>39</v>
      </c>
      <c r="J59">
        <v>5</v>
      </c>
      <c r="K59">
        <v>1</v>
      </c>
      <c r="M59">
        <f t="shared" si="7"/>
        <v>150</v>
      </c>
    </row>
    <row r="60" spans="2:19" x14ac:dyDescent="0.2">
      <c r="B60" t="s">
        <v>39</v>
      </c>
      <c r="C60">
        <v>4</v>
      </c>
      <c r="D60">
        <v>2</v>
      </c>
      <c r="F60">
        <v>3</v>
      </c>
      <c r="G60">
        <f t="shared" si="6"/>
        <v>3024</v>
      </c>
      <c r="H60" t="s">
        <v>39</v>
      </c>
      <c r="I60">
        <v>1</v>
      </c>
      <c r="J60">
        <v>4</v>
      </c>
      <c r="K60">
        <v>1</v>
      </c>
      <c r="M60">
        <f t="shared" si="7"/>
        <v>141</v>
      </c>
    </row>
    <row r="61" spans="2:19" x14ac:dyDescent="0.2">
      <c r="B61" t="s">
        <v>39</v>
      </c>
      <c r="C61">
        <v>5</v>
      </c>
      <c r="D61">
        <v>1</v>
      </c>
      <c r="F61">
        <v>3</v>
      </c>
      <c r="G61">
        <f t="shared" si="6"/>
        <v>3015</v>
      </c>
      <c r="H61" t="s">
        <v>39</v>
      </c>
      <c r="I61">
        <v>2</v>
      </c>
      <c r="J61">
        <v>3</v>
      </c>
      <c r="K61">
        <v>1</v>
      </c>
      <c r="M61">
        <f t="shared" si="7"/>
        <v>132</v>
      </c>
    </row>
    <row r="62" spans="2:19" x14ac:dyDescent="0.2">
      <c r="B62" t="s">
        <v>39</v>
      </c>
      <c r="C62">
        <v>6</v>
      </c>
      <c r="F62">
        <v>3</v>
      </c>
      <c r="G62">
        <f t="shared" si="6"/>
        <v>3006</v>
      </c>
      <c r="H62" t="s">
        <v>39</v>
      </c>
      <c r="I62">
        <v>3</v>
      </c>
      <c r="J62">
        <v>2</v>
      </c>
      <c r="K62">
        <v>1</v>
      </c>
      <c r="M62">
        <f t="shared" si="7"/>
        <v>123</v>
      </c>
    </row>
    <row r="63" spans="2:19" x14ac:dyDescent="0.2">
      <c r="B63" t="s">
        <v>40</v>
      </c>
      <c r="E63">
        <v>7</v>
      </c>
      <c r="F63">
        <v>2</v>
      </c>
      <c r="G63">
        <f t="shared" si="6"/>
        <v>2700</v>
      </c>
      <c r="H63" t="s">
        <v>39</v>
      </c>
      <c r="I63">
        <v>4</v>
      </c>
      <c r="J63">
        <v>1</v>
      </c>
      <c r="K63">
        <v>1</v>
      </c>
      <c r="M63">
        <f t="shared" si="7"/>
        <v>114</v>
      </c>
    </row>
    <row r="64" spans="2:19" x14ac:dyDescent="0.2">
      <c r="B64" t="s">
        <v>40</v>
      </c>
      <c r="D64">
        <v>1</v>
      </c>
      <c r="E64">
        <v>6</v>
      </c>
      <c r="F64">
        <v>2</v>
      </c>
      <c r="G64">
        <f t="shared" si="6"/>
        <v>2610</v>
      </c>
      <c r="H64" t="s">
        <v>39</v>
      </c>
      <c r="I64">
        <v>5</v>
      </c>
      <c r="K64">
        <v>1</v>
      </c>
      <c r="M64">
        <f t="shared" si="7"/>
        <v>105</v>
      </c>
    </row>
    <row r="65" spans="2:13" x14ac:dyDescent="0.2">
      <c r="B65" t="s">
        <v>40</v>
      </c>
      <c r="C65">
        <v>1</v>
      </c>
      <c r="E65">
        <v>6</v>
      </c>
      <c r="F65">
        <v>2</v>
      </c>
      <c r="G65">
        <f t="shared" si="6"/>
        <v>2601</v>
      </c>
      <c r="H65" t="s">
        <v>39</v>
      </c>
      <c r="J65">
        <v>6</v>
      </c>
      <c r="M65">
        <f t="shared" si="7"/>
        <v>60</v>
      </c>
    </row>
    <row r="66" spans="2:13" x14ac:dyDescent="0.2">
      <c r="B66" t="s">
        <v>40</v>
      </c>
      <c r="D66">
        <v>2</v>
      </c>
      <c r="E66">
        <v>5</v>
      </c>
      <c r="F66">
        <v>2</v>
      </c>
      <c r="G66">
        <f t="shared" si="6"/>
        <v>2520</v>
      </c>
      <c r="H66" t="s">
        <v>39</v>
      </c>
      <c r="I66">
        <v>1</v>
      </c>
      <c r="J66">
        <v>5</v>
      </c>
      <c r="M66">
        <f t="shared" si="7"/>
        <v>51</v>
      </c>
    </row>
    <row r="67" spans="2:13" x14ac:dyDescent="0.2">
      <c r="B67" t="s">
        <v>40</v>
      </c>
      <c r="C67">
        <v>1</v>
      </c>
      <c r="D67">
        <v>1</v>
      </c>
      <c r="E67">
        <v>5</v>
      </c>
      <c r="F67">
        <v>2</v>
      </c>
      <c r="G67">
        <f t="shared" si="6"/>
        <v>2511</v>
      </c>
      <c r="H67" t="s">
        <v>39</v>
      </c>
      <c r="I67">
        <v>2</v>
      </c>
      <c r="J67">
        <v>4</v>
      </c>
      <c r="M67">
        <f t="shared" si="7"/>
        <v>42</v>
      </c>
    </row>
    <row r="68" spans="2:13" x14ac:dyDescent="0.2">
      <c r="B68" t="s">
        <v>40</v>
      </c>
      <c r="C68">
        <v>2</v>
      </c>
      <c r="E68">
        <v>5</v>
      </c>
      <c r="F68">
        <v>2</v>
      </c>
      <c r="G68">
        <f t="shared" ref="G68:G99" si="8">(C68*$C$2)+(D68*$D$2)+(E68*$E$2)+(F68*$F$2)</f>
        <v>2502</v>
      </c>
      <c r="H68" t="s">
        <v>39</v>
      </c>
      <c r="I68">
        <v>3</v>
      </c>
      <c r="J68">
        <v>3</v>
      </c>
      <c r="M68">
        <f t="shared" ref="M68:M71" si="9">(I68*$C$2)+(J68*$D$2)+(K68*$E$2)+(L68*$F$2)</f>
        <v>33</v>
      </c>
    </row>
    <row r="69" spans="2:13" x14ac:dyDescent="0.2">
      <c r="B69" t="s">
        <v>40</v>
      </c>
      <c r="D69">
        <v>3</v>
      </c>
      <c r="E69">
        <v>4</v>
      </c>
      <c r="F69">
        <v>2</v>
      </c>
      <c r="G69">
        <f t="shared" si="8"/>
        <v>2430</v>
      </c>
      <c r="H69" t="s">
        <v>38</v>
      </c>
      <c r="I69">
        <v>4</v>
      </c>
      <c r="J69">
        <v>2</v>
      </c>
      <c r="M69">
        <f t="shared" si="9"/>
        <v>24</v>
      </c>
    </row>
    <row r="70" spans="2:13" x14ac:dyDescent="0.2">
      <c r="B70" t="s">
        <v>40</v>
      </c>
      <c r="C70">
        <v>1</v>
      </c>
      <c r="D70">
        <v>2</v>
      </c>
      <c r="E70">
        <v>4</v>
      </c>
      <c r="F70">
        <v>2</v>
      </c>
      <c r="G70">
        <f t="shared" si="8"/>
        <v>2421</v>
      </c>
      <c r="H70" t="s">
        <v>38</v>
      </c>
      <c r="I70">
        <v>5</v>
      </c>
      <c r="J70">
        <v>1</v>
      </c>
      <c r="M70">
        <f t="shared" si="9"/>
        <v>15</v>
      </c>
    </row>
    <row r="71" spans="2:13" x14ac:dyDescent="0.2">
      <c r="B71" t="s">
        <v>40</v>
      </c>
      <c r="C71">
        <v>2</v>
      </c>
      <c r="D71">
        <v>1</v>
      </c>
      <c r="E71">
        <v>4</v>
      </c>
      <c r="F71">
        <v>2</v>
      </c>
      <c r="G71">
        <f t="shared" si="8"/>
        <v>2412</v>
      </c>
      <c r="H71" t="s">
        <v>38</v>
      </c>
      <c r="I71">
        <v>6</v>
      </c>
      <c r="M71">
        <f t="shared" si="9"/>
        <v>6</v>
      </c>
    </row>
    <row r="72" spans="2:13" x14ac:dyDescent="0.2">
      <c r="B72" t="s">
        <v>40</v>
      </c>
      <c r="C72">
        <v>3</v>
      </c>
      <c r="E72">
        <v>4</v>
      </c>
      <c r="F72">
        <v>2</v>
      </c>
      <c r="G72">
        <f t="shared" si="8"/>
        <v>2403</v>
      </c>
    </row>
    <row r="73" spans="2:13" x14ac:dyDescent="0.2">
      <c r="B73" t="s">
        <v>40</v>
      </c>
      <c r="D73">
        <v>4</v>
      </c>
      <c r="E73">
        <v>3</v>
      </c>
      <c r="F73">
        <v>2</v>
      </c>
      <c r="G73">
        <f t="shared" si="8"/>
        <v>2340</v>
      </c>
    </row>
    <row r="74" spans="2:13" x14ac:dyDescent="0.2">
      <c r="B74" t="s">
        <v>39</v>
      </c>
      <c r="C74">
        <v>1</v>
      </c>
      <c r="D74">
        <v>3</v>
      </c>
      <c r="E74">
        <v>3</v>
      </c>
      <c r="F74">
        <v>2</v>
      </c>
      <c r="G74">
        <f t="shared" si="8"/>
        <v>2331</v>
      </c>
    </row>
    <row r="75" spans="2:13" x14ac:dyDescent="0.2">
      <c r="B75" t="s">
        <v>39</v>
      </c>
      <c r="C75">
        <v>2</v>
      </c>
      <c r="D75">
        <v>2</v>
      </c>
      <c r="E75">
        <v>3</v>
      </c>
      <c r="F75">
        <v>2</v>
      </c>
      <c r="G75">
        <f t="shared" si="8"/>
        <v>2322</v>
      </c>
    </row>
    <row r="76" spans="2:13" x14ac:dyDescent="0.2">
      <c r="B76" t="s">
        <v>39</v>
      </c>
      <c r="C76">
        <v>3</v>
      </c>
      <c r="D76">
        <v>1</v>
      </c>
      <c r="E76">
        <v>3</v>
      </c>
      <c r="F76">
        <v>2</v>
      </c>
      <c r="G76">
        <f t="shared" si="8"/>
        <v>2313</v>
      </c>
    </row>
    <row r="77" spans="2:13" x14ac:dyDescent="0.2">
      <c r="B77" t="s">
        <v>39</v>
      </c>
      <c r="C77">
        <v>4</v>
      </c>
      <c r="E77">
        <v>3</v>
      </c>
      <c r="F77">
        <v>2</v>
      </c>
      <c r="G77">
        <f t="shared" si="8"/>
        <v>2304</v>
      </c>
    </row>
    <row r="78" spans="2:13" x14ac:dyDescent="0.2">
      <c r="B78" t="s">
        <v>40</v>
      </c>
      <c r="D78">
        <v>5</v>
      </c>
      <c r="E78">
        <v>2</v>
      </c>
      <c r="F78">
        <v>2</v>
      </c>
      <c r="G78">
        <f t="shared" si="8"/>
        <v>2250</v>
      </c>
    </row>
    <row r="79" spans="2:13" x14ac:dyDescent="0.2">
      <c r="B79" t="s">
        <v>40</v>
      </c>
      <c r="C79">
        <v>1</v>
      </c>
      <c r="D79">
        <v>4</v>
      </c>
      <c r="E79">
        <v>2</v>
      </c>
      <c r="F79">
        <v>2</v>
      </c>
      <c r="G79">
        <f t="shared" si="8"/>
        <v>2241</v>
      </c>
    </row>
    <row r="80" spans="2:13" x14ac:dyDescent="0.2">
      <c r="B80" t="s">
        <v>39</v>
      </c>
      <c r="C80">
        <v>2</v>
      </c>
      <c r="D80">
        <v>3</v>
      </c>
      <c r="E80">
        <v>2</v>
      </c>
      <c r="F80">
        <v>2</v>
      </c>
      <c r="G80">
        <f t="shared" si="8"/>
        <v>2232</v>
      </c>
    </row>
    <row r="81" spans="2:7" x14ac:dyDescent="0.2">
      <c r="B81" t="s">
        <v>39</v>
      </c>
      <c r="C81">
        <v>3</v>
      </c>
      <c r="D81">
        <v>2</v>
      </c>
      <c r="E81">
        <v>2</v>
      </c>
      <c r="F81">
        <v>2</v>
      </c>
      <c r="G81">
        <f t="shared" si="8"/>
        <v>2223</v>
      </c>
    </row>
    <row r="82" spans="2:7" x14ac:dyDescent="0.2">
      <c r="B82" t="s">
        <v>39</v>
      </c>
      <c r="C82">
        <v>4</v>
      </c>
      <c r="D82">
        <v>1</v>
      </c>
      <c r="E82">
        <v>2</v>
      </c>
      <c r="F82">
        <v>2</v>
      </c>
      <c r="G82">
        <f t="shared" si="8"/>
        <v>2214</v>
      </c>
    </row>
    <row r="83" spans="2:7" x14ac:dyDescent="0.2">
      <c r="B83" t="s">
        <v>39</v>
      </c>
      <c r="C83">
        <v>5</v>
      </c>
      <c r="E83">
        <v>2</v>
      </c>
      <c r="F83">
        <v>2</v>
      </c>
      <c r="G83">
        <f t="shared" si="8"/>
        <v>2205</v>
      </c>
    </row>
    <row r="84" spans="2:7" x14ac:dyDescent="0.2">
      <c r="B84" t="s">
        <v>39</v>
      </c>
      <c r="D84">
        <v>6</v>
      </c>
      <c r="E84">
        <v>1</v>
      </c>
      <c r="F84">
        <v>2</v>
      </c>
      <c r="G84">
        <f t="shared" si="8"/>
        <v>2160</v>
      </c>
    </row>
    <row r="85" spans="2:7" x14ac:dyDescent="0.2">
      <c r="B85" t="s">
        <v>39</v>
      </c>
      <c r="C85">
        <v>1</v>
      </c>
      <c r="D85">
        <v>5</v>
      </c>
      <c r="E85">
        <v>1</v>
      </c>
      <c r="F85">
        <v>2</v>
      </c>
      <c r="G85">
        <f t="shared" si="8"/>
        <v>2151</v>
      </c>
    </row>
    <row r="86" spans="2:7" x14ac:dyDescent="0.2">
      <c r="B86" t="s">
        <v>39</v>
      </c>
      <c r="C86">
        <v>2</v>
      </c>
      <c r="D86">
        <v>4</v>
      </c>
      <c r="E86">
        <v>1</v>
      </c>
      <c r="F86">
        <v>2</v>
      </c>
      <c r="G86">
        <f t="shared" si="8"/>
        <v>2142</v>
      </c>
    </row>
    <row r="87" spans="2:7" x14ac:dyDescent="0.2">
      <c r="B87" t="s">
        <v>39</v>
      </c>
      <c r="C87">
        <v>3</v>
      </c>
      <c r="D87">
        <v>3</v>
      </c>
      <c r="E87">
        <v>1</v>
      </c>
      <c r="F87">
        <v>2</v>
      </c>
      <c r="G87">
        <f t="shared" si="8"/>
        <v>2133</v>
      </c>
    </row>
    <row r="88" spans="2:7" x14ac:dyDescent="0.2">
      <c r="B88" t="s">
        <v>39</v>
      </c>
      <c r="C88">
        <v>4</v>
      </c>
      <c r="D88">
        <v>2</v>
      </c>
      <c r="E88">
        <v>1</v>
      </c>
      <c r="F88">
        <v>2</v>
      </c>
      <c r="G88">
        <f t="shared" si="8"/>
        <v>2124</v>
      </c>
    </row>
    <row r="89" spans="2:7" x14ac:dyDescent="0.2">
      <c r="B89" t="s">
        <v>39</v>
      </c>
      <c r="C89">
        <v>5</v>
      </c>
      <c r="D89">
        <v>1</v>
      </c>
      <c r="E89">
        <v>1</v>
      </c>
      <c r="F89">
        <v>2</v>
      </c>
      <c r="G89">
        <f t="shared" si="8"/>
        <v>2115</v>
      </c>
    </row>
    <row r="90" spans="2:7" x14ac:dyDescent="0.2">
      <c r="B90" t="s">
        <v>39</v>
      </c>
      <c r="D90">
        <v>7</v>
      </c>
      <c r="F90">
        <v>2</v>
      </c>
      <c r="G90">
        <f t="shared" si="8"/>
        <v>2070</v>
      </c>
    </row>
    <row r="91" spans="2:7" x14ac:dyDescent="0.2">
      <c r="B91" t="s">
        <v>39</v>
      </c>
      <c r="C91">
        <v>1</v>
      </c>
      <c r="D91">
        <v>6</v>
      </c>
      <c r="F91">
        <v>2</v>
      </c>
      <c r="G91">
        <f t="shared" si="8"/>
        <v>2061</v>
      </c>
    </row>
    <row r="92" spans="2:7" x14ac:dyDescent="0.2">
      <c r="B92" t="s">
        <v>39</v>
      </c>
      <c r="C92">
        <v>2</v>
      </c>
      <c r="D92">
        <v>5</v>
      </c>
      <c r="F92">
        <v>2</v>
      </c>
      <c r="G92">
        <f t="shared" si="8"/>
        <v>2052</v>
      </c>
    </row>
    <row r="93" spans="2:7" x14ac:dyDescent="0.2">
      <c r="B93" t="s">
        <v>39</v>
      </c>
      <c r="C93">
        <v>3</v>
      </c>
      <c r="D93">
        <v>4</v>
      </c>
      <c r="F93">
        <v>2</v>
      </c>
      <c r="G93">
        <f t="shared" si="8"/>
        <v>2043</v>
      </c>
    </row>
    <row r="94" spans="2:7" x14ac:dyDescent="0.2">
      <c r="B94" t="s">
        <v>39</v>
      </c>
      <c r="C94">
        <v>4</v>
      </c>
      <c r="D94">
        <v>3</v>
      </c>
      <c r="F94">
        <v>2</v>
      </c>
      <c r="G94">
        <f t="shared" si="8"/>
        <v>2034</v>
      </c>
    </row>
    <row r="95" spans="2:7" x14ac:dyDescent="0.2">
      <c r="B95" t="s">
        <v>39</v>
      </c>
      <c r="C95">
        <v>5</v>
      </c>
      <c r="D95">
        <v>2</v>
      </c>
      <c r="F95">
        <v>2</v>
      </c>
      <c r="G95">
        <f t="shared" si="8"/>
        <v>2025</v>
      </c>
    </row>
    <row r="96" spans="2:7" x14ac:dyDescent="0.2">
      <c r="B96" t="s">
        <v>39</v>
      </c>
      <c r="C96">
        <v>6</v>
      </c>
      <c r="D96">
        <v>1</v>
      </c>
      <c r="F96">
        <v>2</v>
      </c>
      <c r="G96">
        <f t="shared" si="8"/>
        <v>2016</v>
      </c>
    </row>
    <row r="97" spans="2:7" x14ac:dyDescent="0.2">
      <c r="B97" t="s">
        <v>38</v>
      </c>
      <c r="C97">
        <v>7</v>
      </c>
      <c r="F97">
        <v>2</v>
      </c>
      <c r="G97">
        <f t="shared" si="8"/>
        <v>2007</v>
      </c>
    </row>
    <row r="98" spans="2:7" x14ac:dyDescent="0.2">
      <c r="B98" t="s">
        <v>40</v>
      </c>
      <c r="E98">
        <v>8</v>
      </c>
      <c r="F98">
        <v>1</v>
      </c>
      <c r="G98">
        <f t="shared" si="8"/>
        <v>1800</v>
      </c>
    </row>
    <row r="99" spans="2:7" x14ac:dyDescent="0.2">
      <c r="B99" t="s">
        <v>40</v>
      </c>
      <c r="D99">
        <v>1</v>
      </c>
      <c r="E99">
        <v>7</v>
      </c>
      <c r="F99">
        <v>1</v>
      </c>
      <c r="G99">
        <f t="shared" si="8"/>
        <v>1710</v>
      </c>
    </row>
    <row r="100" spans="2:7" x14ac:dyDescent="0.2">
      <c r="B100" t="s">
        <v>40</v>
      </c>
      <c r="C100">
        <v>1</v>
      </c>
      <c r="E100">
        <v>7</v>
      </c>
      <c r="F100">
        <v>1</v>
      </c>
      <c r="G100">
        <f t="shared" ref="G100:G131" si="10">(C100*$C$2)+(D100*$D$2)+(E100*$E$2)+(F100*$F$2)</f>
        <v>1701</v>
      </c>
    </row>
    <row r="101" spans="2:7" x14ac:dyDescent="0.2">
      <c r="B101" t="s">
        <v>40</v>
      </c>
      <c r="D101">
        <v>2</v>
      </c>
      <c r="E101">
        <v>6</v>
      </c>
      <c r="F101">
        <v>1</v>
      </c>
      <c r="G101">
        <f t="shared" si="10"/>
        <v>1620</v>
      </c>
    </row>
    <row r="102" spans="2:7" x14ac:dyDescent="0.2">
      <c r="B102" t="s">
        <v>40</v>
      </c>
      <c r="C102">
        <v>1</v>
      </c>
      <c r="D102">
        <v>1</v>
      </c>
      <c r="E102">
        <v>6</v>
      </c>
      <c r="F102">
        <v>1</v>
      </c>
      <c r="G102">
        <f t="shared" si="10"/>
        <v>1611</v>
      </c>
    </row>
    <row r="103" spans="2:7" x14ac:dyDescent="0.2">
      <c r="B103" t="s">
        <v>40</v>
      </c>
      <c r="C103">
        <v>2</v>
      </c>
      <c r="E103">
        <v>6</v>
      </c>
      <c r="F103">
        <v>1</v>
      </c>
      <c r="G103">
        <f t="shared" si="10"/>
        <v>1602</v>
      </c>
    </row>
    <row r="104" spans="2:7" x14ac:dyDescent="0.2">
      <c r="B104" t="s">
        <v>40</v>
      </c>
      <c r="D104">
        <v>3</v>
      </c>
      <c r="E104">
        <v>5</v>
      </c>
      <c r="F104">
        <v>1</v>
      </c>
      <c r="G104">
        <f t="shared" si="10"/>
        <v>1530</v>
      </c>
    </row>
    <row r="105" spans="2:7" x14ac:dyDescent="0.2">
      <c r="B105" t="s">
        <v>40</v>
      </c>
      <c r="C105">
        <v>1</v>
      </c>
      <c r="D105">
        <v>2</v>
      </c>
      <c r="E105">
        <v>5</v>
      </c>
      <c r="F105">
        <v>1</v>
      </c>
      <c r="G105">
        <f t="shared" si="10"/>
        <v>1521</v>
      </c>
    </row>
    <row r="106" spans="2:7" x14ac:dyDescent="0.2">
      <c r="B106" t="s">
        <v>40</v>
      </c>
      <c r="C106">
        <v>2</v>
      </c>
      <c r="D106">
        <v>1</v>
      </c>
      <c r="E106">
        <v>5</v>
      </c>
      <c r="F106">
        <v>1</v>
      </c>
      <c r="G106">
        <f t="shared" si="10"/>
        <v>1512</v>
      </c>
    </row>
    <row r="107" spans="2:7" x14ac:dyDescent="0.2">
      <c r="B107" t="s">
        <v>40</v>
      </c>
      <c r="C107">
        <v>3</v>
      </c>
      <c r="E107">
        <v>5</v>
      </c>
      <c r="F107">
        <v>1</v>
      </c>
      <c r="G107">
        <f t="shared" si="10"/>
        <v>1503</v>
      </c>
    </row>
    <row r="108" spans="2:7" x14ac:dyDescent="0.2">
      <c r="B108" t="s">
        <v>40</v>
      </c>
      <c r="D108">
        <v>4</v>
      </c>
      <c r="E108">
        <v>4</v>
      </c>
      <c r="F108">
        <v>1</v>
      </c>
      <c r="G108">
        <f t="shared" si="10"/>
        <v>1440</v>
      </c>
    </row>
    <row r="109" spans="2:7" x14ac:dyDescent="0.2">
      <c r="B109" t="s">
        <v>40</v>
      </c>
      <c r="C109">
        <v>1</v>
      </c>
      <c r="D109">
        <v>3</v>
      </c>
      <c r="E109">
        <v>4</v>
      </c>
      <c r="F109">
        <v>1</v>
      </c>
      <c r="G109">
        <f t="shared" si="10"/>
        <v>1431</v>
      </c>
    </row>
    <row r="110" spans="2:7" x14ac:dyDescent="0.2">
      <c r="B110" t="s">
        <v>40</v>
      </c>
      <c r="C110">
        <v>2</v>
      </c>
      <c r="D110">
        <v>2</v>
      </c>
      <c r="E110">
        <v>4</v>
      </c>
      <c r="F110">
        <v>1</v>
      </c>
      <c r="G110">
        <f t="shared" si="10"/>
        <v>1422</v>
      </c>
    </row>
    <row r="111" spans="2:7" x14ac:dyDescent="0.2">
      <c r="B111" t="s">
        <v>40</v>
      </c>
      <c r="C111">
        <v>3</v>
      </c>
      <c r="D111">
        <v>1</v>
      </c>
      <c r="E111">
        <v>4</v>
      </c>
      <c r="F111">
        <v>1</v>
      </c>
      <c r="G111">
        <f t="shared" si="10"/>
        <v>1413</v>
      </c>
    </row>
    <row r="112" spans="2:7" x14ac:dyDescent="0.2">
      <c r="B112" t="s">
        <v>39</v>
      </c>
      <c r="C112">
        <v>4</v>
      </c>
      <c r="E112">
        <v>4</v>
      </c>
      <c r="F112">
        <v>1</v>
      </c>
      <c r="G112">
        <f t="shared" si="10"/>
        <v>1404</v>
      </c>
    </row>
    <row r="113" spans="2:7" x14ac:dyDescent="0.2">
      <c r="B113" t="s">
        <v>40</v>
      </c>
      <c r="D113">
        <v>5</v>
      </c>
      <c r="E113">
        <v>3</v>
      </c>
      <c r="F113">
        <v>1</v>
      </c>
      <c r="G113">
        <f t="shared" si="10"/>
        <v>1350</v>
      </c>
    </row>
    <row r="114" spans="2:7" x14ac:dyDescent="0.2">
      <c r="B114" t="s">
        <v>39</v>
      </c>
      <c r="C114">
        <v>1</v>
      </c>
      <c r="D114">
        <v>4</v>
      </c>
      <c r="E114">
        <v>3</v>
      </c>
      <c r="F114">
        <v>1</v>
      </c>
      <c r="G114">
        <f t="shared" si="10"/>
        <v>1341</v>
      </c>
    </row>
    <row r="115" spans="2:7" x14ac:dyDescent="0.2">
      <c r="B115" t="s">
        <v>39</v>
      </c>
      <c r="C115">
        <v>2</v>
      </c>
      <c r="D115">
        <v>3</v>
      </c>
      <c r="E115">
        <v>3</v>
      </c>
      <c r="F115">
        <v>1</v>
      </c>
      <c r="G115">
        <f t="shared" si="10"/>
        <v>1332</v>
      </c>
    </row>
    <row r="116" spans="2:7" x14ac:dyDescent="0.2">
      <c r="B116" t="s">
        <v>39</v>
      </c>
      <c r="C116">
        <v>3</v>
      </c>
      <c r="D116">
        <v>2</v>
      </c>
      <c r="E116">
        <v>3</v>
      </c>
      <c r="F116">
        <v>1</v>
      </c>
      <c r="G116">
        <f t="shared" si="10"/>
        <v>1323</v>
      </c>
    </row>
    <row r="117" spans="2:7" x14ac:dyDescent="0.2">
      <c r="B117" t="s">
        <v>39</v>
      </c>
      <c r="C117">
        <v>4</v>
      </c>
      <c r="D117">
        <v>1</v>
      </c>
      <c r="E117">
        <v>3</v>
      </c>
      <c r="F117">
        <v>1</v>
      </c>
      <c r="G117">
        <f t="shared" si="10"/>
        <v>1314</v>
      </c>
    </row>
    <row r="118" spans="2:7" x14ac:dyDescent="0.2">
      <c r="B118" t="s">
        <v>39</v>
      </c>
      <c r="C118">
        <v>5</v>
      </c>
      <c r="E118">
        <v>3</v>
      </c>
      <c r="F118">
        <v>1</v>
      </c>
      <c r="G118">
        <f t="shared" si="10"/>
        <v>1305</v>
      </c>
    </row>
    <row r="119" spans="2:7" x14ac:dyDescent="0.2">
      <c r="B119" t="s">
        <v>39</v>
      </c>
      <c r="D119">
        <v>6</v>
      </c>
      <c r="E119">
        <v>2</v>
      </c>
      <c r="F119">
        <v>1</v>
      </c>
      <c r="G119">
        <f t="shared" si="10"/>
        <v>1260</v>
      </c>
    </row>
    <row r="120" spans="2:7" x14ac:dyDescent="0.2">
      <c r="B120" t="s">
        <v>39</v>
      </c>
      <c r="C120">
        <v>1</v>
      </c>
      <c r="D120">
        <v>5</v>
      </c>
      <c r="E120">
        <v>2</v>
      </c>
      <c r="F120">
        <v>1</v>
      </c>
      <c r="G120">
        <f t="shared" si="10"/>
        <v>1251</v>
      </c>
    </row>
    <row r="121" spans="2:7" x14ac:dyDescent="0.2">
      <c r="B121" t="s">
        <v>39</v>
      </c>
      <c r="C121">
        <v>2</v>
      </c>
      <c r="D121">
        <v>4</v>
      </c>
      <c r="E121">
        <v>2</v>
      </c>
      <c r="F121">
        <v>1</v>
      </c>
      <c r="G121">
        <f t="shared" si="10"/>
        <v>1242</v>
      </c>
    </row>
    <row r="122" spans="2:7" x14ac:dyDescent="0.2">
      <c r="B122" t="s">
        <v>39</v>
      </c>
      <c r="C122">
        <v>3</v>
      </c>
      <c r="D122">
        <v>3</v>
      </c>
      <c r="E122">
        <v>2</v>
      </c>
      <c r="F122">
        <v>1</v>
      </c>
      <c r="G122">
        <f t="shared" si="10"/>
        <v>1233</v>
      </c>
    </row>
    <row r="123" spans="2:7" x14ac:dyDescent="0.2">
      <c r="B123" t="s">
        <v>39</v>
      </c>
      <c r="C123">
        <v>4</v>
      </c>
      <c r="D123">
        <v>2</v>
      </c>
      <c r="E123">
        <v>2</v>
      </c>
      <c r="F123">
        <v>1</v>
      </c>
      <c r="G123">
        <f t="shared" si="10"/>
        <v>1224</v>
      </c>
    </row>
    <row r="124" spans="2:7" x14ac:dyDescent="0.2">
      <c r="B124" t="s">
        <v>39</v>
      </c>
      <c r="C124">
        <v>5</v>
      </c>
      <c r="D124">
        <v>1</v>
      </c>
      <c r="E124">
        <v>2</v>
      </c>
      <c r="F124">
        <v>1</v>
      </c>
      <c r="G124">
        <f t="shared" si="10"/>
        <v>1215</v>
      </c>
    </row>
    <row r="125" spans="2:7" x14ac:dyDescent="0.2">
      <c r="B125" t="s">
        <v>39</v>
      </c>
      <c r="C125">
        <v>6</v>
      </c>
      <c r="E125">
        <v>2</v>
      </c>
      <c r="F125">
        <v>1</v>
      </c>
      <c r="G125">
        <f t="shared" si="10"/>
        <v>1206</v>
      </c>
    </row>
    <row r="126" spans="2:7" x14ac:dyDescent="0.2">
      <c r="B126" t="s">
        <v>39</v>
      </c>
      <c r="D126">
        <v>7</v>
      </c>
      <c r="E126">
        <v>1</v>
      </c>
      <c r="F126">
        <v>1</v>
      </c>
      <c r="G126">
        <f t="shared" si="10"/>
        <v>1170</v>
      </c>
    </row>
    <row r="127" spans="2:7" x14ac:dyDescent="0.2">
      <c r="B127" t="s">
        <v>39</v>
      </c>
      <c r="C127">
        <v>1</v>
      </c>
      <c r="D127">
        <v>6</v>
      </c>
      <c r="E127">
        <v>1</v>
      </c>
      <c r="F127">
        <v>1</v>
      </c>
      <c r="G127">
        <f t="shared" si="10"/>
        <v>1161</v>
      </c>
    </row>
    <row r="128" spans="2:7" x14ac:dyDescent="0.2">
      <c r="B128" t="s">
        <v>39</v>
      </c>
      <c r="C128">
        <v>2</v>
      </c>
      <c r="D128">
        <v>5</v>
      </c>
      <c r="E128">
        <v>1</v>
      </c>
      <c r="F128">
        <v>1</v>
      </c>
      <c r="G128">
        <f t="shared" si="10"/>
        <v>1152</v>
      </c>
    </row>
    <row r="129" spans="2:7" x14ac:dyDescent="0.2">
      <c r="B129" t="s">
        <v>39</v>
      </c>
      <c r="C129">
        <v>3</v>
      </c>
      <c r="D129">
        <v>4</v>
      </c>
      <c r="E129">
        <v>1</v>
      </c>
      <c r="F129">
        <v>1</v>
      </c>
      <c r="G129">
        <f t="shared" si="10"/>
        <v>1143</v>
      </c>
    </row>
    <row r="130" spans="2:7" x14ac:dyDescent="0.2">
      <c r="B130" t="s">
        <v>39</v>
      </c>
      <c r="C130">
        <v>4</v>
      </c>
      <c r="D130">
        <v>3</v>
      </c>
      <c r="E130">
        <v>1</v>
      </c>
      <c r="F130">
        <v>1</v>
      </c>
      <c r="G130">
        <f t="shared" si="10"/>
        <v>1134</v>
      </c>
    </row>
    <row r="131" spans="2:7" x14ac:dyDescent="0.2">
      <c r="B131" t="s">
        <v>39</v>
      </c>
      <c r="C131">
        <v>5</v>
      </c>
      <c r="D131">
        <v>2</v>
      </c>
      <c r="E131">
        <v>1</v>
      </c>
      <c r="F131">
        <v>1</v>
      </c>
      <c r="G131">
        <f t="shared" si="10"/>
        <v>1125</v>
      </c>
    </row>
    <row r="132" spans="2:7" x14ac:dyDescent="0.2">
      <c r="B132" t="s">
        <v>39</v>
      </c>
      <c r="C132">
        <v>6</v>
      </c>
      <c r="D132">
        <v>1</v>
      </c>
      <c r="E132">
        <v>1</v>
      </c>
      <c r="F132">
        <v>1</v>
      </c>
      <c r="G132">
        <f t="shared" ref="G132:G163" si="11">(C132*$C$2)+(D132*$D$2)+(E132*$E$2)+(F132*$F$2)</f>
        <v>1116</v>
      </c>
    </row>
    <row r="133" spans="2:7" x14ac:dyDescent="0.2">
      <c r="B133" t="s">
        <v>39</v>
      </c>
      <c r="C133">
        <v>7</v>
      </c>
      <c r="E133">
        <v>1</v>
      </c>
      <c r="F133">
        <v>1</v>
      </c>
      <c r="G133">
        <f t="shared" si="11"/>
        <v>1107</v>
      </c>
    </row>
    <row r="134" spans="2:7" x14ac:dyDescent="0.2">
      <c r="B134" t="s">
        <v>39</v>
      </c>
      <c r="D134">
        <v>8</v>
      </c>
      <c r="F134">
        <v>1</v>
      </c>
      <c r="G134">
        <f t="shared" si="11"/>
        <v>1080</v>
      </c>
    </row>
    <row r="135" spans="2:7" x14ac:dyDescent="0.2">
      <c r="B135" t="s">
        <v>39</v>
      </c>
      <c r="C135">
        <v>1</v>
      </c>
      <c r="D135">
        <v>7</v>
      </c>
      <c r="F135">
        <v>1</v>
      </c>
      <c r="G135">
        <f t="shared" si="11"/>
        <v>1071</v>
      </c>
    </row>
    <row r="136" spans="2:7" x14ac:dyDescent="0.2">
      <c r="B136" t="s">
        <v>39</v>
      </c>
      <c r="C136">
        <v>2</v>
      </c>
      <c r="D136">
        <v>6</v>
      </c>
      <c r="F136">
        <v>1</v>
      </c>
      <c r="G136">
        <f t="shared" si="11"/>
        <v>1062</v>
      </c>
    </row>
    <row r="137" spans="2:7" x14ac:dyDescent="0.2">
      <c r="B137" t="s">
        <v>39</v>
      </c>
      <c r="C137">
        <v>3</v>
      </c>
      <c r="D137">
        <v>5</v>
      </c>
      <c r="F137">
        <v>1</v>
      </c>
      <c r="G137">
        <f t="shared" si="11"/>
        <v>1053</v>
      </c>
    </row>
    <row r="138" spans="2:7" x14ac:dyDescent="0.2">
      <c r="B138" t="s">
        <v>39</v>
      </c>
      <c r="C138">
        <v>4</v>
      </c>
      <c r="D138">
        <v>4</v>
      </c>
      <c r="F138">
        <v>1</v>
      </c>
      <c r="G138">
        <f t="shared" si="11"/>
        <v>1044</v>
      </c>
    </row>
    <row r="139" spans="2:7" x14ac:dyDescent="0.2">
      <c r="B139" t="s">
        <v>39</v>
      </c>
      <c r="C139">
        <v>5</v>
      </c>
      <c r="D139">
        <v>3</v>
      </c>
      <c r="F139">
        <v>1</v>
      </c>
      <c r="G139">
        <f t="shared" si="11"/>
        <v>1035</v>
      </c>
    </row>
    <row r="140" spans="2:7" x14ac:dyDescent="0.2">
      <c r="B140" t="s">
        <v>39</v>
      </c>
      <c r="C140">
        <v>6</v>
      </c>
      <c r="D140">
        <v>2</v>
      </c>
      <c r="F140">
        <v>1</v>
      </c>
      <c r="G140">
        <f t="shared" si="11"/>
        <v>1026</v>
      </c>
    </row>
    <row r="141" spans="2:7" x14ac:dyDescent="0.2">
      <c r="B141" t="s">
        <v>39</v>
      </c>
      <c r="C141">
        <v>7</v>
      </c>
      <c r="D141">
        <v>1</v>
      </c>
      <c r="F141">
        <v>1</v>
      </c>
      <c r="G141">
        <f t="shared" si="11"/>
        <v>1017</v>
      </c>
    </row>
    <row r="142" spans="2:7" x14ac:dyDescent="0.2">
      <c r="B142" t="s">
        <v>38</v>
      </c>
      <c r="C142">
        <v>8</v>
      </c>
      <c r="F142">
        <v>1</v>
      </c>
      <c r="G142">
        <f t="shared" si="11"/>
        <v>1008</v>
      </c>
    </row>
    <row r="143" spans="2:7" x14ac:dyDescent="0.2">
      <c r="B143" t="s">
        <v>40</v>
      </c>
      <c r="E143">
        <v>9</v>
      </c>
      <c r="F143" s="43"/>
      <c r="G143">
        <f t="shared" si="11"/>
        <v>900</v>
      </c>
    </row>
    <row r="144" spans="2:7" x14ac:dyDescent="0.2">
      <c r="B144" t="s">
        <v>40</v>
      </c>
      <c r="D144">
        <v>1</v>
      </c>
      <c r="E144">
        <v>8</v>
      </c>
      <c r="G144">
        <f t="shared" si="11"/>
        <v>810</v>
      </c>
    </row>
    <row r="145" spans="2:7" x14ac:dyDescent="0.2">
      <c r="B145" t="s">
        <v>40</v>
      </c>
      <c r="C145">
        <v>1</v>
      </c>
      <c r="E145">
        <v>8</v>
      </c>
      <c r="G145">
        <f t="shared" si="11"/>
        <v>801</v>
      </c>
    </row>
    <row r="146" spans="2:7" x14ac:dyDescent="0.2">
      <c r="B146" t="s">
        <v>40</v>
      </c>
      <c r="D146">
        <v>2</v>
      </c>
      <c r="E146">
        <v>7</v>
      </c>
      <c r="G146">
        <f t="shared" si="11"/>
        <v>720</v>
      </c>
    </row>
    <row r="147" spans="2:7" x14ac:dyDescent="0.2">
      <c r="B147" t="s">
        <v>40</v>
      </c>
      <c r="C147">
        <v>1</v>
      </c>
      <c r="D147">
        <v>1</v>
      </c>
      <c r="E147">
        <v>7</v>
      </c>
      <c r="G147">
        <f t="shared" si="11"/>
        <v>711</v>
      </c>
    </row>
    <row r="148" spans="2:7" x14ac:dyDescent="0.2">
      <c r="B148" t="s">
        <v>40</v>
      </c>
      <c r="C148">
        <v>2</v>
      </c>
      <c r="E148">
        <v>7</v>
      </c>
      <c r="G148">
        <f t="shared" si="11"/>
        <v>702</v>
      </c>
    </row>
    <row r="149" spans="2:7" x14ac:dyDescent="0.2">
      <c r="B149" t="s">
        <v>40</v>
      </c>
      <c r="D149">
        <v>3</v>
      </c>
      <c r="E149">
        <v>6</v>
      </c>
      <c r="G149">
        <f t="shared" si="11"/>
        <v>630</v>
      </c>
    </row>
    <row r="150" spans="2:7" x14ac:dyDescent="0.2">
      <c r="B150" t="s">
        <v>40</v>
      </c>
      <c r="C150">
        <v>1</v>
      </c>
      <c r="D150">
        <v>2</v>
      </c>
      <c r="E150">
        <v>6</v>
      </c>
      <c r="G150">
        <f t="shared" si="11"/>
        <v>621</v>
      </c>
    </row>
    <row r="151" spans="2:7" x14ac:dyDescent="0.2">
      <c r="B151" t="s">
        <v>39</v>
      </c>
      <c r="C151">
        <v>2</v>
      </c>
      <c r="D151">
        <v>1</v>
      </c>
      <c r="E151">
        <v>6</v>
      </c>
      <c r="G151">
        <f t="shared" si="11"/>
        <v>612</v>
      </c>
    </row>
    <row r="152" spans="2:7" x14ac:dyDescent="0.2">
      <c r="B152" t="s">
        <v>39</v>
      </c>
      <c r="C152">
        <v>3</v>
      </c>
      <c r="E152">
        <v>6</v>
      </c>
      <c r="G152">
        <f t="shared" si="11"/>
        <v>603</v>
      </c>
    </row>
    <row r="153" spans="2:7" x14ac:dyDescent="0.2">
      <c r="B153" t="s">
        <v>39</v>
      </c>
      <c r="D153">
        <v>4</v>
      </c>
      <c r="E153">
        <v>5</v>
      </c>
      <c r="G153">
        <f t="shared" si="11"/>
        <v>540</v>
      </c>
    </row>
    <row r="154" spans="2:7" x14ac:dyDescent="0.2">
      <c r="B154" t="s">
        <v>39</v>
      </c>
      <c r="C154">
        <v>1</v>
      </c>
      <c r="D154">
        <v>3</v>
      </c>
      <c r="E154">
        <v>5</v>
      </c>
      <c r="G154">
        <f t="shared" si="11"/>
        <v>531</v>
      </c>
    </row>
    <row r="155" spans="2:7" x14ac:dyDescent="0.2">
      <c r="B155" t="s">
        <v>39</v>
      </c>
      <c r="C155">
        <v>2</v>
      </c>
      <c r="D155">
        <v>2</v>
      </c>
      <c r="E155">
        <v>5</v>
      </c>
      <c r="G155">
        <f t="shared" si="11"/>
        <v>522</v>
      </c>
    </row>
    <row r="156" spans="2:7" x14ac:dyDescent="0.2">
      <c r="B156" t="s">
        <v>39</v>
      </c>
      <c r="C156">
        <v>3</v>
      </c>
      <c r="D156">
        <v>1</v>
      </c>
      <c r="E156">
        <v>5</v>
      </c>
      <c r="G156">
        <f t="shared" si="11"/>
        <v>513</v>
      </c>
    </row>
    <row r="157" spans="2:7" x14ac:dyDescent="0.2">
      <c r="B157" t="s">
        <v>39</v>
      </c>
      <c r="C157">
        <v>4</v>
      </c>
      <c r="E157">
        <v>5</v>
      </c>
      <c r="G157">
        <f t="shared" si="11"/>
        <v>504</v>
      </c>
    </row>
    <row r="158" spans="2:7" x14ac:dyDescent="0.2">
      <c r="B158" t="s">
        <v>39</v>
      </c>
      <c r="D158">
        <v>5</v>
      </c>
      <c r="E158">
        <v>4</v>
      </c>
      <c r="G158">
        <f t="shared" si="11"/>
        <v>450</v>
      </c>
    </row>
    <row r="159" spans="2:7" x14ac:dyDescent="0.2">
      <c r="B159" t="s">
        <v>39</v>
      </c>
      <c r="C159">
        <v>1</v>
      </c>
      <c r="D159">
        <v>4</v>
      </c>
      <c r="E159">
        <v>4</v>
      </c>
      <c r="G159">
        <f t="shared" si="11"/>
        <v>441</v>
      </c>
    </row>
    <row r="160" spans="2:7" x14ac:dyDescent="0.2">
      <c r="B160" t="s">
        <v>39</v>
      </c>
      <c r="C160">
        <v>2</v>
      </c>
      <c r="D160">
        <v>3</v>
      </c>
      <c r="E160">
        <v>4</v>
      </c>
      <c r="G160">
        <f t="shared" si="11"/>
        <v>432</v>
      </c>
    </row>
    <row r="161" spans="2:7" x14ac:dyDescent="0.2">
      <c r="B161" t="s">
        <v>39</v>
      </c>
      <c r="C161">
        <v>3</v>
      </c>
      <c r="D161">
        <v>2</v>
      </c>
      <c r="E161">
        <v>4</v>
      </c>
      <c r="G161">
        <f t="shared" si="11"/>
        <v>423</v>
      </c>
    </row>
    <row r="162" spans="2:7" x14ac:dyDescent="0.2">
      <c r="B162" t="s">
        <v>39</v>
      </c>
      <c r="C162">
        <v>4</v>
      </c>
      <c r="D162">
        <v>1</v>
      </c>
      <c r="E162">
        <v>4</v>
      </c>
      <c r="G162">
        <f t="shared" si="11"/>
        <v>414</v>
      </c>
    </row>
    <row r="163" spans="2:7" x14ac:dyDescent="0.2">
      <c r="B163" t="s">
        <v>39</v>
      </c>
      <c r="C163">
        <v>5</v>
      </c>
      <c r="E163">
        <v>4</v>
      </c>
      <c r="G163">
        <f t="shared" si="11"/>
        <v>405</v>
      </c>
    </row>
    <row r="164" spans="2:7" x14ac:dyDescent="0.2">
      <c r="B164" t="s">
        <v>39</v>
      </c>
      <c r="D164">
        <v>6</v>
      </c>
      <c r="E164">
        <v>3</v>
      </c>
      <c r="G164">
        <f t="shared" ref="G164:G195" si="12">(C164*$C$2)+(D164*$D$2)+(E164*$E$2)+(F164*$F$2)</f>
        <v>360</v>
      </c>
    </row>
    <row r="165" spans="2:7" x14ac:dyDescent="0.2">
      <c r="B165" t="s">
        <v>39</v>
      </c>
      <c r="C165">
        <v>1</v>
      </c>
      <c r="D165">
        <v>5</v>
      </c>
      <c r="E165">
        <v>3</v>
      </c>
      <c r="G165">
        <f t="shared" si="12"/>
        <v>351</v>
      </c>
    </row>
    <row r="166" spans="2:7" x14ac:dyDescent="0.2">
      <c r="B166" t="s">
        <v>39</v>
      </c>
      <c r="C166">
        <v>2</v>
      </c>
      <c r="D166">
        <v>4</v>
      </c>
      <c r="E166">
        <v>3</v>
      </c>
      <c r="G166">
        <f t="shared" si="12"/>
        <v>342</v>
      </c>
    </row>
    <row r="167" spans="2:7" x14ac:dyDescent="0.2">
      <c r="B167" t="s">
        <v>39</v>
      </c>
      <c r="C167">
        <v>3</v>
      </c>
      <c r="D167">
        <v>3</v>
      </c>
      <c r="E167">
        <v>3</v>
      </c>
      <c r="G167">
        <f t="shared" si="12"/>
        <v>333</v>
      </c>
    </row>
    <row r="168" spans="2:7" x14ac:dyDescent="0.2">
      <c r="B168" t="s">
        <v>39</v>
      </c>
      <c r="C168">
        <v>4</v>
      </c>
      <c r="D168">
        <v>2</v>
      </c>
      <c r="E168">
        <v>3</v>
      </c>
      <c r="G168">
        <f t="shared" si="12"/>
        <v>324</v>
      </c>
    </row>
    <row r="169" spans="2:7" x14ac:dyDescent="0.2">
      <c r="B169" t="s">
        <v>39</v>
      </c>
      <c r="C169">
        <v>5</v>
      </c>
      <c r="D169">
        <v>1</v>
      </c>
      <c r="E169">
        <v>3</v>
      </c>
      <c r="G169">
        <f t="shared" si="12"/>
        <v>315</v>
      </c>
    </row>
    <row r="170" spans="2:7" x14ac:dyDescent="0.2">
      <c r="B170" t="s">
        <v>39</v>
      </c>
      <c r="C170">
        <v>6</v>
      </c>
      <c r="E170">
        <v>3</v>
      </c>
      <c r="G170">
        <f t="shared" si="12"/>
        <v>306</v>
      </c>
    </row>
    <row r="171" spans="2:7" x14ac:dyDescent="0.2">
      <c r="B171" t="s">
        <v>39</v>
      </c>
      <c r="D171">
        <v>7</v>
      </c>
      <c r="E171">
        <v>2</v>
      </c>
      <c r="G171">
        <f t="shared" si="12"/>
        <v>270</v>
      </c>
    </row>
    <row r="172" spans="2:7" x14ac:dyDescent="0.2">
      <c r="B172" t="s">
        <v>39</v>
      </c>
      <c r="C172">
        <v>1</v>
      </c>
      <c r="D172">
        <v>6</v>
      </c>
      <c r="E172">
        <v>2</v>
      </c>
      <c r="G172">
        <f t="shared" si="12"/>
        <v>261</v>
      </c>
    </row>
    <row r="173" spans="2:7" x14ac:dyDescent="0.2">
      <c r="B173" t="s">
        <v>39</v>
      </c>
      <c r="C173">
        <v>2</v>
      </c>
      <c r="D173">
        <v>5</v>
      </c>
      <c r="E173">
        <v>2</v>
      </c>
      <c r="G173">
        <f t="shared" si="12"/>
        <v>252</v>
      </c>
    </row>
    <row r="174" spans="2:7" x14ac:dyDescent="0.2">
      <c r="B174" t="s">
        <v>39</v>
      </c>
      <c r="C174">
        <v>3</v>
      </c>
      <c r="D174">
        <v>4</v>
      </c>
      <c r="E174">
        <v>2</v>
      </c>
      <c r="G174">
        <f t="shared" si="12"/>
        <v>243</v>
      </c>
    </row>
    <row r="175" spans="2:7" x14ac:dyDescent="0.2">
      <c r="B175" t="s">
        <v>39</v>
      </c>
      <c r="C175">
        <v>4</v>
      </c>
      <c r="D175">
        <v>3</v>
      </c>
      <c r="E175">
        <v>2</v>
      </c>
      <c r="G175">
        <f t="shared" si="12"/>
        <v>234</v>
      </c>
    </row>
    <row r="176" spans="2:7" x14ac:dyDescent="0.2">
      <c r="B176" t="s">
        <v>39</v>
      </c>
      <c r="C176">
        <v>5</v>
      </c>
      <c r="D176">
        <v>2</v>
      </c>
      <c r="E176">
        <v>2</v>
      </c>
      <c r="G176">
        <f t="shared" si="12"/>
        <v>225</v>
      </c>
    </row>
    <row r="177" spans="2:7" x14ac:dyDescent="0.2">
      <c r="B177" t="s">
        <v>39</v>
      </c>
      <c r="C177">
        <v>6</v>
      </c>
      <c r="D177">
        <v>1</v>
      </c>
      <c r="E177">
        <v>2</v>
      </c>
      <c r="G177">
        <f t="shared" si="12"/>
        <v>216</v>
      </c>
    </row>
    <row r="178" spans="2:7" x14ac:dyDescent="0.2">
      <c r="B178" t="s">
        <v>38</v>
      </c>
      <c r="C178">
        <v>7</v>
      </c>
      <c r="E178">
        <v>2</v>
      </c>
      <c r="G178">
        <f t="shared" si="12"/>
        <v>207</v>
      </c>
    </row>
    <row r="179" spans="2:7" x14ac:dyDescent="0.2">
      <c r="B179" t="s">
        <v>39</v>
      </c>
      <c r="D179">
        <v>8</v>
      </c>
      <c r="E179">
        <v>1</v>
      </c>
      <c r="G179">
        <f t="shared" si="12"/>
        <v>180</v>
      </c>
    </row>
    <row r="180" spans="2:7" x14ac:dyDescent="0.2">
      <c r="B180" t="s">
        <v>39</v>
      </c>
      <c r="C180">
        <v>1</v>
      </c>
      <c r="D180">
        <v>7</v>
      </c>
      <c r="E180">
        <v>1</v>
      </c>
      <c r="G180">
        <f t="shared" si="12"/>
        <v>171</v>
      </c>
    </row>
    <row r="181" spans="2:7" x14ac:dyDescent="0.2">
      <c r="B181" t="s">
        <v>39</v>
      </c>
      <c r="C181">
        <v>2</v>
      </c>
      <c r="D181">
        <v>6</v>
      </c>
      <c r="E181">
        <v>1</v>
      </c>
      <c r="G181">
        <f t="shared" si="12"/>
        <v>162</v>
      </c>
    </row>
    <row r="182" spans="2:7" x14ac:dyDescent="0.2">
      <c r="B182" t="s">
        <v>39</v>
      </c>
      <c r="C182">
        <v>3</v>
      </c>
      <c r="D182">
        <v>5</v>
      </c>
      <c r="E182">
        <v>1</v>
      </c>
      <c r="G182">
        <f t="shared" si="12"/>
        <v>153</v>
      </c>
    </row>
    <row r="183" spans="2:7" x14ac:dyDescent="0.2">
      <c r="B183" t="s">
        <v>39</v>
      </c>
      <c r="C183">
        <v>4</v>
      </c>
      <c r="D183">
        <v>4</v>
      </c>
      <c r="E183">
        <v>1</v>
      </c>
      <c r="G183">
        <f t="shared" si="12"/>
        <v>144</v>
      </c>
    </row>
    <row r="184" spans="2:7" x14ac:dyDescent="0.2">
      <c r="B184" t="s">
        <v>39</v>
      </c>
      <c r="C184">
        <v>5</v>
      </c>
      <c r="D184">
        <v>3</v>
      </c>
      <c r="E184">
        <v>1</v>
      </c>
      <c r="G184">
        <f t="shared" si="12"/>
        <v>135</v>
      </c>
    </row>
    <row r="185" spans="2:7" x14ac:dyDescent="0.2">
      <c r="B185" t="s">
        <v>38</v>
      </c>
      <c r="C185">
        <v>6</v>
      </c>
      <c r="D185">
        <v>2</v>
      </c>
      <c r="E185">
        <v>1</v>
      </c>
      <c r="G185">
        <f t="shared" si="12"/>
        <v>126</v>
      </c>
    </row>
    <row r="186" spans="2:7" x14ac:dyDescent="0.2">
      <c r="B186" t="s">
        <v>38</v>
      </c>
      <c r="C186">
        <v>7</v>
      </c>
      <c r="D186">
        <v>1</v>
      </c>
      <c r="E186">
        <v>1</v>
      </c>
      <c r="G186">
        <f t="shared" si="12"/>
        <v>117</v>
      </c>
    </row>
    <row r="187" spans="2:7" x14ac:dyDescent="0.2">
      <c r="B187" t="s">
        <v>38</v>
      </c>
      <c r="C187">
        <v>8</v>
      </c>
      <c r="E187">
        <v>1</v>
      </c>
      <c r="G187">
        <f t="shared" si="12"/>
        <v>108</v>
      </c>
    </row>
    <row r="188" spans="2:7" x14ac:dyDescent="0.2">
      <c r="B188" t="s">
        <v>39</v>
      </c>
      <c r="D188">
        <v>9</v>
      </c>
      <c r="G188">
        <f t="shared" si="12"/>
        <v>90</v>
      </c>
    </row>
    <row r="189" spans="2:7" x14ac:dyDescent="0.2">
      <c r="B189" t="s">
        <v>39</v>
      </c>
      <c r="C189">
        <v>1</v>
      </c>
      <c r="D189">
        <v>8</v>
      </c>
      <c r="G189">
        <f t="shared" si="12"/>
        <v>81</v>
      </c>
    </row>
    <row r="190" spans="2:7" x14ac:dyDescent="0.2">
      <c r="B190" t="s">
        <v>39</v>
      </c>
      <c r="C190">
        <v>2</v>
      </c>
      <c r="D190">
        <v>7</v>
      </c>
      <c r="G190">
        <f t="shared" si="12"/>
        <v>72</v>
      </c>
    </row>
    <row r="191" spans="2:7" x14ac:dyDescent="0.2">
      <c r="B191" t="s">
        <v>39</v>
      </c>
      <c r="C191">
        <v>3</v>
      </c>
      <c r="D191">
        <v>6</v>
      </c>
      <c r="G191">
        <f t="shared" si="12"/>
        <v>63</v>
      </c>
    </row>
    <row r="192" spans="2:7" x14ac:dyDescent="0.2">
      <c r="B192" t="s">
        <v>39</v>
      </c>
      <c r="C192">
        <v>4</v>
      </c>
      <c r="D192">
        <v>5</v>
      </c>
      <c r="G192">
        <f t="shared" si="12"/>
        <v>54</v>
      </c>
    </row>
    <row r="193" spans="2:7" x14ac:dyDescent="0.2">
      <c r="B193" t="s">
        <v>38</v>
      </c>
      <c r="C193">
        <v>5</v>
      </c>
      <c r="D193">
        <v>4</v>
      </c>
      <c r="G193">
        <f t="shared" si="12"/>
        <v>45</v>
      </c>
    </row>
    <row r="194" spans="2:7" x14ac:dyDescent="0.2">
      <c r="B194" t="s">
        <v>38</v>
      </c>
      <c r="C194">
        <v>6</v>
      </c>
      <c r="D194">
        <v>3</v>
      </c>
      <c r="G194">
        <f t="shared" si="12"/>
        <v>36</v>
      </c>
    </row>
    <row r="195" spans="2:7" x14ac:dyDescent="0.2">
      <c r="B195" t="s">
        <v>38</v>
      </c>
      <c r="C195">
        <v>7</v>
      </c>
      <c r="D195">
        <v>2</v>
      </c>
      <c r="G195">
        <f t="shared" si="12"/>
        <v>27</v>
      </c>
    </row>
    <row r="196" spans="2:7" x14ac:dyDescent="0.2">
      <c r="B196" t="s">
        <v>38</v>
      </c>
      <c r="C196">
        <v>8</v>
      </c>
      <c r="D196">
        <v>1</v>
      </c>
      <c r="G196">
        <f t="shared" ref="G196:G197" si="13">(C196*$C$2)+(D196*$D$2)+(E196*$E$2)+(F196*$F$2)</f>
        <v>18</v>
      </c>
    </row>
    <row r="197" spans="2:7" x14ac:dyDescent="0.2">
      <c r="B197" t="s">
        <v>38</v>
      </c>
      <c r="C197">
        <v>9</v>
      </c>
      <c r="G197">
        <f t="shared" si="13"/>
        <v>9</v>
      </c>
    </row>
  </sheetData>
  <sortState ref="AF4:AK13">
    <sortCondition descending="1" ref="AK4:AK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C5873-8022-4589-8BEF-1ECDA89FCD0B}">
  <dimension ref="A1:AB35"/>
  <sheetViews>
    <sheetView workbookViewId="0"/>
  </sheetViews>
  <sheetFormatPr baseColWidth="10" defaultColWidth="8.83203125" defaultRowHeight="15" x14ac:dyDescent="0.2"/>
  <cols>
    <col min="1" max="1" width="41.6640625" customWidth="1"/>
    <col min="2" max="20" width="11" customWidth="1"/>
    <col min="21" max="21" width="2.1640625" hidden="1" customWidth="1"/>
    <col min="22" max="22" width="2" hidden="1" customWidth="1"/>
    <col min="23" max="23" width="2.6640625" hidden="1" customWidth="1"/>
    <col min="24" max="25" width="2.1640625" hidden="1" customWidth="1"/>
    <col min="26" max="26" width="5.33203125" hidden="1" customWidth="1"/>
  </cols>
  <sheetData>
    <row r="1" spans="1:28" ht="20" thickBot="1" x14ac:dyDescent="0.3">
      <c r="A1" s="88" t="s">
        <v>76</v>
      </c>
      <c r="L1" s="30"/>
    </row>
    <row r="2" spans="1:28" ht="16" thickBot="1" x14ac:dyDescent="0.25">
      <c r="B2" s="131" t="s">
        <v>44</v>
      </c>
      <c r="C2" s="132"/>
      <c r="D2" s="133"/>
      <c r="E2" s="131" t="s">
        <v>45</v>
      </c>
      <c r="F2" s="132"/>
      <c r="G2" s="133"/>
      <c r="H2" s="131" t="s">
        <v>46</v>
      </c>
      <c r="I2" s="132"/>
      <c r="J2" s="134"/>
      <c r="K2" s="124" t="s">
        <v>47</v>
      </c>
      <c r="L2" s="125"/>
      <c r="M2" s="126"/>
      <c r="N2" s="124" t="s">
        <v>83</v>
      </c>
      <c r="O2" s="125"/>
      <c r="P2" s="126"/>
      <c r="Q2" s="124" t="s">
        <v>84</v>
      </c>
      <c r="R2" s="125"/>
      <c r="S2" s="125"/>
      <c r="T2" s="91" t="s">
        <v>75</v>
      </c>
    </row>
    <row r="3" spans="1:28" ht="16" thickBot="1" x14ac:dyDescent="0.25">
      <c r="B3" s="127">
        <f>IF('Person 1 Summary'!B3="","",'Person 1 Summary'!B3)</f>
        <v>0</v>
      </c>
      <c r="C3" s="128"/>
      <c r="D3" s="41" t="str">
        <f>'Person 1 Summary'!B6</f>
        <v/>
      </c>
      <c r="E3" s="129">
        <f>IF('Person 2 Summary'!B3="","",'Person 2 Summary'!B3)</f>
        <v>0</v>
      </c>
      <c r="F3" s="130"/>
      <c r="G3" s="31" t="str">
        <f>'Person 2 Summary'!B6</f>
        <v/>
      </c>
      <c r="H3" s="129">
        <f>IF('Person 3 Summary'!B3="","",'Person 3 Summary'!B3)</f>
        <v>0</v>
      </c>
      <c r="I3" s="130"/>
      <c r="J3" s="32" t="str">
        <f>'Person 3 Summary'!B6</f>
        <v/>
      </c>
      <c r="K3" s="127">
        <f>IF('Person 4 Summary'!B3="","",'Person 4 Summary'!B3)</f>
        <v>0</v>
      </c>
      <c r="L3" s="128"/>
      <c r="M3" s="41" t="str">
        <f>'Person 4 Summary'!B6</f>
        <v/>
      </c>
      <c r="N3" s="127">
        <f>IF('Person 5 Summary'!B3="","",'Person 5 Summary'!B3)</f>
        <v>0</v>
      </c>
      <c r="O3" s="128"/>
      <c r="P3" s="41" t="str">
        <f>'Person 5 Summary'!B6</f>
        <v/>
      </c>
      <c r="Q3" s="127">
        <f>IF('Person 6 Summary'!B3="","",'Person 6 Summary'!B3)</f>
        <v>0</v>
      </c>
      <c r="R3" s="128"/>
      <c r="S3" s="65" t="str">
        <f>'Person 6 Summary'!B6</f>
        <v/>
      </c>
      <c r="T3" s="66" t="str">
        <f>IF(Y3=0,"",IF(Y3=1,D3,IF(Y3=2,VLOOKUP(Z3,TwoFit,2),IF(Y3=3,VLOOKUP(Z3,ThreeFit,2),IF(Y3=4,VLOOKUP(Z3,FourFit,2),IF(Y3=5,VLOOKUP(Z3,FiveFit,2),VLOOKUP(Z3,SixFit,2)))))))</f>
        <v/>
      </c>
      <c r="U3" s="1">
        <f t="shared" ref="U3" si="0">COUNTIF(D3:M3,"None")</f>
        <v>0</v>
      </c>
      <c r="V3" s="1">
        <f t="shared" ref="V3" si="1">COUNTIF(D3:M3,"Low")</f>
        <v>0</v>
      </c>
      <c r="W3" s="1">
        <f t="shared" ref="W3" si="2">COUNTIF(D3:M3,"Medium")</f>
        <v>0</v>
      </c>
      <c r="X3" s="1">
        <f t="shared" ref="X3" si="3">COUNTIF(D3:M3,"High")</f>
        <v>0</v>
      </c>
      <c r="Y3" s="1">
        <f>SUM(U3:X3)</f>
        <v>0</v>
      </c>
      <c r="Z3" s="1">
        <f>U3+(V3*10)+(W3*100)+(X3*1000)</f>
        <v>0</v>
      </c>
    </row>
    <row r="4" spans="1:28" x14ac:dyDescent="0.2">
      <c r="A4" s="49"/>
      <c r="B4" s="135" t="s">
        <v>30</v>
      </c>
      <c r="C4" s="136"/>
      <c r="D4" s="12" t="s">
        <v>35</v>
      </c>
      <c r="E4" s="135" t="s">
        <v>30</v>
      </c>
      <c r="F4" s="136"/>
      <c r="G4" s="12" t="s">
        <v>35</v>
      </c>
      <c r="H4" s="135" t="s">
        <v>30</v>
      </c>
      <c r="I4" s="136"/>
      <c r="J4" s="8" t="s">
        <v>35</v>
      </c>
      <c r="K4" s="122" t="s">
        <v>30</v>
      </c>
      <c r="L4" s="123"/>
      <c r="M4" s="12" t="s">
        <v>35</v>
      </c>
      <c r="N4" s="122" t="s">
        <v>30</v>
      </c>
      <c r="O4" s="123"/>
      <c r="P4" s="12" t="s">
        <v>35</v>
      </c>
      <c r="Q4" s="122" t="s">
        <v>30</v>
      </c>
      <c r="R4" s="123"/>
      <c r="S4" s="12" t="s">
        <v>35</v>
      </c>
      <c r="T4" s="80" t="s">
        <v>88</v>
      </c>
      <c r="U4" s="18" t="s">
        <v>86</v>
      </c>
      <c r="V4" s="18" t="s">
        <v>81</v>
      </c>
      <c r="W4" s="18" t="s">
        <v>80</v>
      </c>
      <c r="X4" s="18" t="s">
        <v>87</v>
      </c>
      <c r="Y4" s="18"/>
      <c r="Z4" s="18"/>
    </row>
    <row r="5" spans="1:28" x14ac:dyDescent="0.2">
      <c r="A5" s="50" t="s">
        <v>1</v>
      </c>
      <c r="B5" s="20" t="s">
        <v>31</v>
      </c>
      <c r="C5" s="19" t="s">
        <v>43</v>
      </c>
      <c r="D5" s="14" t="str">
        <f>'Person 1 Summary'!E8</f>
        <v/>
      </c>
      <c r="E5" s="13" t="s">
        <v>31</v>
      </c>
      <c r="F5" s="5" t="s">
        <v>43</v>
      </c>
      <c r="G5" s="14" t="str">
        <f>'Person 2 Summary'!E8</f>
        <v/>
      </c>
      <c r="H5" s="13" t="s">
        <v>31</v>
      </c>
      <c r="I5" s="5" t="s">
        <v>43</v>
      </c>
      <c r="J5" s="10" t="str">
        <f>'Person 3 Summary'!E8</f>
        <v/>
      </c>
      <c r="K5" s="38" t="s">
        <v>31</v>
      </c>
      <c r="L5" s="36" t="s">
        <v>43</v>
      </c>
      <c r="M5" s="14" t="str">
        <f>'Person 4 Summary'!E8</f>
        <v/>
      </c>
      <c r="N5" s="38" t="s">
        <v>31</v>
      </c>
      <c r="O5" s="36" t="s">
        <v>43</v>
      </c>
      <c r="P5" s="14" t="str">
        <f>'Person 5 Summary'!E8</f>
        <v/>
      </c>
      <c r="Q5" s="38" t="s">
        <v>31</v>
      </c>
      <c r="R5" s="36" t="s">
        <v>43</v>
      </c>
      <c r="S5" s="14" t="str">
        <f>'Person 6 Summary'!E8</f>
        <v/>
      </c>
      <c r="T5" s="81" t="str">
        <f t="shared" ref="T5:T14" si="4">IF(Y5=0,"",IF(Y5=1,D5,IF(Y5=2,VLOOKUP(Z5,TwoFit,2),IF(Y5=3,VLOOKUP(Z5,ThreeFit,2),IF(Y5=4,VLOOKUP(Z5,FourFit,2),IF(Y5=5,VLOOKUP(Z5,FiveFit,2),VLOOKUP(Z5,SixFit,2)))))))</f>
        <v/>
      </c>
      <c r="U5" s="1">
        <f t="shared" ref="U5" si="5">COUNTIF(D5:M5,"None")</f>
        <v>0</v>
      </c>
      <c r="V5" s="1">
        <f t="shared" ref="V5" si="6">COUNTIF(D5:M5,"Low")</f>
        <v>0</v>
      </c>
      <c r="W5" s="1">
        <f t="shared" ref="W5" si="7">COUNTIF(D5:M5,"Medium")</f>
        <v>0</v>
      </c>
      <c r="X5" s="1">
        <f t="shared" ref="X5" si="8">COUNTIF(D5:M5,"High")</f>
        <v>0</v>
      </c>
      <c r="Y5" s="1">
        <f>SUM(U5:X5)</f>
        <v>0</v>
      </c>
      <c r="Z5" s="1">
        <f>U5+(V5*10)+(W5*100)+(X5*1000)</f>
        <v>0</v>
      </c>
    </row>
    <row r="6" spans="1:28" x14ac:dyDescent="0.2">
      <c r="A6" s="48" t="s">
        <v>2</v>
      </c>
      <c r="B6" s="42" t="str">
        <f>IF('Person 1 Summary'!C9="","",'Person 1 Summary'!C9)</f>
        <v>None</v>
      </c>
      <c r="C6" s="22" t="str">
        <f>IF('Person 1 Summary'!D9="","",'Person 1 Summary'!D9)</f>
        <v/>
      </c>
      <c r="D6" s="23" t="str">
        <f>'Person 1 Summary'!E9</f>
        <v/>
      </c>
      <c r="E6" s="21" t="str">
        <f>IF('Person 2 Summary'!C9="","",'Person 2 Summary'!C9)</f>
        <v>None</v>
      </c>
      <c r="F6" s="22" t="str">
        <f>IF('Person 2 Summary'!D9="","",'Person 2 Summary'!D9)</f>
        <v/>
      </c>
      <c r="G6" s="23" t="str">
        <f>'Person 2 Summary'!E9</f>
        <v/>
      </c>
      <c r="H6" s="21" t="str">
        <f>IF('Person 3 Summary'!C9="","",'Person 3 Summary'!C9)</f>
        <v>None</v>
      </c>
      <c r="I6" s="22" t="str">
        <f>IF('Person 3 Summary'!D9="","",'Person 3 Summary'!D9)</f>
        <v/>
      </c>
      <c r="J6" s="24" t="str">
        <f>'Person 3 Summary'!E9</f>
        <v/>
      </c>
      <c r="K6" s="21" t="str">
        <f>IF('Person 4 Summary'!C9="","",'Person 4 Summary'!C9)</f>
        <v>None</v>
      </c>
      <c r="L6" s="22" t="str">
        <f>IF('Person 4 Summary'!D9="","",'Person 4 Summary'!D9)</f>
        <v/>
      </c>
      <c r="M6" s="23" t="str">
        <f>'Person 4 Summary'!E9</f>
        <v/>
      </c>
      <c r="N6" s="21" t="str">
        <f>IF('Person 5 Summary'!C9="","",'Person 5 Summary'!C9)</f>
        <v>None</v>
      </c>
      <c r="O6" s="22" t="str">
        <f>IF('Person 5 Summary'!D9="","",'Person 5 Summary'!D9)</f>
        <v/>
      </c>
      <c r="P6" s="23" t="str">
        <f>'Person 5 Summary'!E9</f>
        <v/>
      </c>
      <c r="Q6" s="21" t="str">
        <f>IF('Person 6 Summary'!C9="","",'Person 6 Summary'!C9)</f>
        <v>None</v>
      </c>
      <c r="R6" s="22" t="str">
        <f>IF('Person 6 Summary'!D9="","",'Person 6 Summary'!D9)</f>
        <v/>
      </c>
      <c r="S6" s="23" t="str">
        <f>'Person 6 Summary'!E9</f>
        <v/>
      </c>
      <c r="T6" s="82" t="str">
        <f t="shared" si="4"/>
        <v>None</v>
      </c>
      <c r="U6" s="1">
        <f t="shared" ref="U6:U14" si="9">COUNTIF(D6:M6,"None")</f>
        <v>3</v>
      </c>
      <c r="V6" s="1">
        <f t="shared" ref="V6:V14" si="10">COUNTIF(D6:M6,"Low")</f>
        <v>0</v>
      </c>
      <c r="W6" s="1">
        <f t="shared" ref="W6:W14" si="11">COUNTIF(D6:M6,"Medium")</f>
        <v>0</v>
      </c>
      <c r="X6" s="1">
        <f t="shared" ref="X6:X14" si="12">COUNTIF(D6:M6,"High")</f>
        <v>0</v>
      </c>
      <c r="Y6" s="1">
        <f t="shared" ref="Y6:Y33" si="13">SUM(U6:X6)</f>
        <v>3</v>
      </c>
      <c r="Z6" s="1">
        <f t="shared" ref="Z6:Z33" si="14">U6+(V6*10)+(W6*100)+(X6*1000)</f>
        <v>3</v>
      </c>
      <c r="AB6" s="40"/>
    </row>
    <row r="7" spans="1:28" x14ac:dyDescent="0.2">
      <c r="A7" s="48" t="s">
        <v>3</v>
      </c>
      <c r="B7" s="21" t="str">
        <f>IF('Person 1 Summary'!C10="","",'Person 1 Summary'!C10)</f>
        <v>None</v>
      </c>
      <c r="C7" s="22" t="str">
        <f>IF('Person 1 Summary'!D10="","",'Person 1 Summary'!D10)</f>
        <v/>
      </c>
      <c r="D7" s="23" t="str">
        <f>'Person 1 Summary'!E10</f>
        <v/>
      </c>
      <c r="E7" s="21" t="str">
        <f>IF('Person 2 Summary'!C10="","",'Person 2 Summary'!C10)</f>
        <v>None</v>
      </c>
      <c r="F7" s="22" t="str">
        <f>IF('Person 2 Summary'!D10="","",'Person 2 Summary'!D10)</f>
        <v/>
      </c>
      <c r="G7" s="23" t="str">
        <f>'Person 2 Summary'!E10</f>
        <v/>
      </c>
      <c r="H7" s="21" t="str">
        <f>IF('Person 3 Summary'!C10="","",'Person 3 Summary'!C10)</f>
        <v>None</v>
      </c>
      <c r="I7" s="22" t="str">
        <f>IF('Person 3 Summary'!D10="","",'Person 3 Summary'!D10)</f>
        <v/>
      </c>
      <c r="J7" s="24" t="str">
        <f>'Person 3 Summary'!E10</f>
        <v/>
      </c>
      <c r="K7" s="21" t="str">
        <f>IF('Person 4 Summary'!C10="","",'Person 4 Summary'!C10)</f>
        <v>None</v>
      </c>
      <c r="L7" s="22" t="str">
        <f>IF('Person 4 Summary'!D10="","",'Person 4 Summary'!D10)</f>
        <v/>
      </c>
      <c r="M7" s="23" t="str">
        <f>'Person 4 Summary'!E10</f>
        <v/>
      </c>
      <c r="N7" s="21" t="str">
        <f>IF('Person 5 Summary'!C10="","",'Person 5 Summary'!C10)</f>
        <v>None</v>
      </c>
      <c r="O7" s="22" t="str">
        <f>IF('Person 5 Summary'!D10="","",'Person 5 Summary'!D10)</f>
        <v/>
      </c>
      <c r="P7" s="23" t="str">
        <f>IF('Person 5 Summary'!E10="","",'Person 5 Summary'!E10)</f>
        <v/>
      </c>
      <c r="Q7" s="21" t="str">
        <f>IF('Person 6 Summary'!C10="","",'Person 6 Summary'!C10)</f>
        <v>None</v>
      </c>
      <c r="R7" s="22" t="str">
        <f>IF('Person 6 Summary'!D10="","",'Person 6 Summary'!D10)</f>
        <v/>
      </c>
      <c r="S7" s="23" t="str">
        <f>'Person 6 Summary'!E10</f>
        <v/>
      </c>
      <c r="T7" s="82" t="str">
        <f t="shared" si="4"/>
        <v>None</v>
      </c>
      <c r="U7" s="1">
        <f t="shared" si="9"/>
        <v>3</v>
      </c>
      <c r="V7" s="1">
        <f t="shared" si="10"/>
        <v>0</v>
      </c>
      <c r="W7" s="1">
        <f t="shared" si="11"/>
        <v>0</v>
      </c>
      <c r="X7" s="1">
        <f t="shared" si="12"/>
        <v>0</v>
      </c>
      <c r="Y7" s="1">
        <f t="shared" si="13"/>
        <v>3</v>
      </c>
      <c r="Z7" s="1">
        <f t="shared" si="14"/>
        <v>3</v>
      </c>
    </row>
    <row r="8" spans="1:28" x14ac:dyDescent="0.2">
      <c r="A8" s="48" t="s">
        <v>4</v>
      </c>
      <c r="B8" s="21" t="str">
        <f>IF('Person 1 Summary'!C11="","",'Person 1 Summary'!C11)</f>
        <v>None</v>
      </c>
      <c r="C8" s="22" t="str">
        <f>IF('Person 1 Summary'!D11="","",'Person 1 Summary'!D11)</f>
        <v/>
      </c>
      <c r="D8" s="23" t="str">
        <f>'Person 1 Summary'!E11</f>
        <v/>
      </c>
      <c r="E8" s="21" t="str">
        <f>IF('Person 2 Summary'!C11="","",'Person 2 Summary'!C11)</f>
        <v>None</v>
      </c>
      <c r="F8" s="22" t="str">
        <f>IF('Person 2 Summary'!D11="","",'Person 2 Summary'!D11)</f>
        <v/>
      </c>
      <c r="G8" s="23" t="str">
        <f>'Person 2 Summary'!E11</f>
        <v/>
      </c>
      <c r="H8" s="21" t="str">
        <f>IF('Person 3 Summary'!C11="","",'Person 3 Summary'!C11)</f>
        <v>None</v>
      </c>
      <c r="I8" s="22" t="str">
        <f>IF('Person 3 Summary'!D11="","",'Person 3 Summary'!D11)</f>
        <v/>
      </c>
      <c r="J8" s="24" t="str">
        <f>'Person 3 Summary'!E11</f>
        <v/>
      </c>
      <c r="K8" s="21" t="str">
        <f>IF('Person 4 Summary'!C11="","",'Person 4 Summary'!C11)</f>
        <v>None</v>
      </c>
      <c r="L8" s="22" t="str">
        <f>IF('Person 4 Summary'!D11="","",'Person 4 Summary'!D11)</f>
        <v/>
      </c>
      <c r="M8" s="23" t="str">
        <f>'Person 4 Summary'!E11</f>
        <v/>
      </c>
      <c r="N8" s="21" t="str">
        <f>IF('Person 5 Summary'!C11="","",'Person 5 Summary'!C11)</f>
        <v>None</v>
      </c>
      <c r="O8" s="22" t="str">
        <f>IF('Person 5 Summary'!D11="","",'Person 5 Summary'!D11)</f>
        <v/>
      </c>
      <c r="P8" s="23" t="str">
        <f>IF('Person 5 Summary'!E11="","",'Person 5 Summary'!E11)</f>
        <v/>
      </c>
      <c r="Q8" s="21" t="str">
        <f>IF('Person 6 Summary'!C11="","",'Person 6 Summary'!C11)</f>
        <v>None</v>
      </c>
      <c r="R8" s="22" t="str">
        <f>IF('Person 6 Summary'!D11="","",'Person 6 Summary'!D11)</f>
        <v/>
      </c>
      <c r="S8" s="23" t="str">
        <f>'Person 6 Summary'!E11</f>
        <v/>
      </c>
      <c r="T8" s="82" t="str">
        <f t="shared" si="4"/>
        <v>None</v>
      </c>
      <c r="U8" s="1">
        <f t="shared" si="9"/>
        <v>3</v>
      </c>
      <c r="V8" s="1">
        <f t="shared" si="10"/>
        <v>0</v>
      </c>
      <c r="W8" s="1">
        <f t="shared" si="11"/>
        <v>0</v>
      </c>
      <c r="X8" s="1">
        <f t="shared" si="12"/>
        <v>0</v>
      </c>
      <c r="Y8" s="1">
        <f t="shared" si="13"/>
        <v>3</v>
      </c>
      <c r="Z8" s="1">
        <f t="shared" si="14"/>
        <v>3</v>
      </c>
    </row>
    <row r="9" spans="1:28" x14ac:dyDescent="0.2">
      <c r="A9" s="48" t="s">
        <v>27</v>
      </c>
      <c r="B9" s="21" t="str">
        <f>IF('Person 1 Summary'!C12="","",'Person 1 Summary'!C12)</f>
        <v>None</v>
      </c>
      <c r="C9" s="22" t="str">
        <f>IF('Person 1 Summary'!D12="","",'Person 1 Summary'!D12)</f>
        <v/>
      </c>
      <c r="D9" s="23" t="str">
        <f>'Person 1 Summary'!E12</f>
        <v/>
      </c>
      <c r="E9" s="21" t="str">
        <f>IF('Person 2 Summary'!C12="","",'Person 2 Summary'!C12)</f>
        <v>None</v>
      </c>
      <c r="F9" s="22" t="str">
        <f>IF('Person 2 Summary'!D12="","",'Person 2 Summary'!D12)</f>
        <v/>
      </c>
      <c r="G9" s="23" t="str">
        <f>'Person 2 Summary'!E12</f>
        <v/>
      </c>
      <c r="H9" s="21" t="str">
        <f>IF('Person 3 Summary'!C12="","",'Person 3 Summary'!C12)</f>
        <v>None</v>
      </c>
      <c r="I9" s="22" t="str">
        <f>IF('Person 3 Summary'!D12="","",'Person 3 Summary'!D12)</f>
        <v/>
      </c>
      <c r="J9" s="24" t="str">
        <f>'Person 3 Summary'!E12</f>
        <v/>
      </c>
      <c r="K9" s="21" t="str">
        <f>IF('Person 4 Summary'!C12="","",'Person 4 Summary'!C12)</f>
        <v>None</v>
      </c>
      <c r="L9" s="22" t="str">
        <f>IF('Person 4 Summary'!D12="","",'Person 4 Summary'!D12)</f>
        <v/>
      </c>
      <c r="M9" s="23" t="str">
        <f>'Person 4 Summary'!E12</f>
        <v/>
      </c>
      <c r="N9" s="21" t="str">
        <f>IF('Person 5 Summary'!C12="","",'Person 5 Summary'!C12)</f>
        <v>None</v>
      </c>
      <c r="O9" s="22" t="str">
        <f>IF('Person 5 Summary'!D12="","",'Person 5 Summary'!D12)</f>
        <v/>
      </c>
      <c r="P9" s="23" t="str">
        <f>IF('Person 5 Summary'!E12="","",'Person 5 Summary'!E12)</f>
        <v/>
      </c>
      <c r="Q9" s="21" t="str">
        <f>IF('Person 6 Summary'!C12="","",'Person 6 Summary'!C12)</f>
        <v>None</v>
      </c>
      <c r="R9" s="22" t="str">
        <f>IF('Person 6 Summary'!D12="","",'Person 6 Summary'!D12)</f>
        <v/>
      </c>
      <c r="S9" s="23" t="str">
        <f>'Person 6 Summary'!E12</f>
        <v/>
      </c>
      <c r="T9" s="82" t="str">
        <f t="shared" si="4"/>
        <v>None</v>
      </c>
      <c r="U9" s="1">
        <f t="shared" si="9"/>
        <v>3</v>
      </c>
      <c r="V9" s="1">
        <f t="shared" si="10"/>
        <v>0</v>
      </c>
      <c r="W9" s="1">
        <f t="shared" si="11"/>
        <v>0</v>
      </c>
      <c r="X9" s="1">
        <f t="shared" si="12"/>
        <v>0</v>
      </c>
      <c r="Y9" s="1">
        <f t="shared" si="13"/>
        <v>3</v>
      </c>
      <c r="Z9" s="1">
        <f t="shared" si="14"/>
        <v>3</v>
      </c>
      <c r="AB9" s="40"/>
    </row>
    <row r="10" spans="1:28" x14ac:dyDescent="0.2">
      <c r="A10" s="48" t="s">
        <v>5</v>
      </c>
      <c r="B10" s="21" t="str">
        <f>IF('Person 1 Summary'!C13="","",'Person 1 Summary'!C13)</f>
        <v>None</v>
      </c>
      <c r="C10" s="22" t="str">
        <f>IF('Person 1 Summary'!D13="","",'Person 1 Summary'!D13)</f>
        <v/>
      </c>
      <c r="D10" s="23" t="str">
        <f>'Person 1 Summary'!E13</f>
        <v/>
      </c>
      <c r="E10" s="21" t="str">
        <f>IF('Person 2 Summary'!C13="","",'Person 2 Summary'!C13)</f>
        <v>None</v>
      </c>
      <c r="F10" s="22" t="str">
        <f>IF('Person 2 Summary'!D13="","",'Person 2 Summary'!D13)</f>
        <v/>
      </c>
      <c r="G10" s="23" t="str">
        <f>'Person 2 Summary'!E13</f>
        <v/>
      </c>
      <c r="H10" s="21" t="str">
        <f>IF('Person 3 Summary'!C13="","",'Person 3 Summary'!C13)</f>
        <v>None</v>
      </c>
      <c r="I10" s="22" t="str">
        <f>IF('Person 3 Summary'!D13="","",'Person 3 Summary'!D13)</f>
        <v/>
      </c>
      <c r="J10" s="24" t="str">
        <f>'Person 3 Summary'!E13</f>
        <v/>
      </c>
      <c r="K10" s="21" t="str">
        <f>IF('Person 4 Summary'!C13="","",'Person 4 Summary'!C13)</f>
        <v>None</v>
      </c>
      <c r="L10" s="22" t="str">
        <f>IF('Person 4 Summary'!D13="","",'Person 4 Summary'!D13)</f>
        <v/>
      </c>
      <c r="M10" s="23" t="str">
        <f>'Person 4 Summary'!E13</f>
        <v/>
      </c>
      <c r="N10" s="21" t="str">
        <f>IF('Person 5 Summary'!C13="","",'Person 5 Summary'!C13)</f>
        <v>None</v>
      </c>
      <c r="O10" s="22" t="str">
        <f>IF('Person 5 Summary'!D13="","",'Person 5 Summary'!D13)</f>
        <v/>
      </c>
      <c r="P10" s="23" t="str">
        <f>IF('Person 5 Summary'!E13="","",'Person 5 Summary'!E13)</f>
        <v/>
      </c>
      <c r="Q10" s="21" t="str">
        <f>IF('Person 6 Summary'!C13="","",'Person 6 Summary'!C13)</f>
        <v>None</v>
      </c>
      <c r="R10" s="22" t="str">
        <f>IF('Person 6 Summary'!D13="","",'Person 6 Summary'!D13)</f>
        <v/>
      </c>
      <c r="S10" s="23" t="str">
        <f>'Person 6 Summary'!E13</f>
        <v/>
      </c>
      <c r="T10" s="82" t="str">
        <f t="shared" si="4"/>
        <v>None</v>
      </c>
      <c r="U10" s="1">
        <f t="shared" si="9"/>
        <v>3</v>
      </c>
      <c r="V10" s="1">
        <f t="shared" si="10"/>
        <v>0</v>
      </c>
      <c r="W10" s="1">
        <f t="shared" si="11"/>
        <v>0</v>
      </c>
      <c r="X10" s="1">
        <f t="shared" si="12"/>
        <v>0</v>
      </c>
      <c r="Y10" s="1">
        <f t="shared" si="13"/>
        <v>3</v>
      </c>
      <c r="Z10" s="1">
        <f t="shared" si="14"/>
        <v>3</v>
      </c>
    </row>
    <row r="11" spans="1:28" x14ac:dyDescent="0.2">
      <c r="A11" s="48" t="s">
        <v>6</v>
      </c>
      <c r="B11" s="21" t="str">
        <f>IF('Person 1 Summary'!C14="","",'Person 1 Summary'!C14)</f>
        <v>None</v>
      </c>
      <c r="C11" s="22" t="str">
        <f>IF('Person 1 Summary'!D14="","",'Person 1 Summary'!D14)</f>
        <v/>
      </c>
      <c r="D11" s="23" t="str">
        <f>'Person 1 Summary'!E14</f>
        <v/>
      </c>
      <c r="E11" s="21" t="str">
        <f>IF('Person 2 Summary'!C14="","",'Person 2 Summary'!C14)</f>
        <v>None</v>
      </c>
      <c r="F11" s="22" t="str">
        <f>IF('Person 2 Summary'!D14="","",'Person 2 Summary'!D14)</f>
        <v/>
      </c>
      <c r="G11" s="23" t="str">
        <f>'Person 2 Summary'!E14</f>
        <v/>
      </c>
      <c r="H11" s="21" t="str">
        <f>IF('Person 3 Summary'!C14="","",'Person 3 Summary'!C14)</f>
        <v>None</v>
      </c>
      <c r="I11" s="22" t="str">
        <f>IF('Person 3 Summary'!D14="","",'Person 3 Summary'!D14)</f>
        <v/>
      </c>
      <c r="J11" s="24" t="str">
        <f>'Person 3 Summary'!E14</f>
        <v/>
      </c>
      <c r="K11" s="21" t="str">
        <f>IF('Person 4 Summary'!C14="","",'Person 4 Summary'!C14)</f>
        <v>None</v>
      </c>
      <c r="L11" s="22" t="str">
        <f>IF('Person 4 Summary'!D14="","",'Person 4 Summary'!D14)</f>
        <v/>
      </c>
      <c r="M11" s="23" t="str">
        <f>'Person 4 Summary'!E14</f>
        <v/>
      </c>
      <c r="N11" s="21" t="str">
        <f>IF('Person 5 Summary'!C14="","",'Person 5 Summary'!C14)</f>
        <v>None</v>
      </c>
      <c r="O11" s="22" t="str">
        <f>IF('Person 5 Summary'!D14="","",'Person 5 Summary'!D14)</f>
        <v/>
      </c>
      <c r="P11" s="23" t="str">
        <f>IF('Person 5 Summary'!E14="","",'Person 5 Summary'!E14)</f>
        <v/>
      </c>
      <c r="Q11" s="21" t="str">
        <f>IF('Person 6 Summary'!C14="","",'Person 6 Summary'!C14)</f>
        <v>None</v>
      </c>
      <c r="R11" s="22" t="str">
        <f>IF('Person 6 Summary'!D14="","",'Person 6 Summary'!D14)</f>
        <v/>
      </c>
      <c r="S11" s="23" t="str">
        <f>'Person 6 Summary'!E14</f>
        <v/>
      </c>
      <c r="T11" s="82" t="str">
        <f t="shared" si="4"/>
        <v>None</v>
      </c>
      <c r="U11" s="1">
        <f t="shared" si="9"/>
        <v>3</v>
      </c>
      <c r="V11" s="1">
        <f t="shared" si="10"/>
        <v>0</v>
      </c>
      <c r="W11" s="1">
        <f t="shared" si="11"/>
        <v>0</v>
      </c>
      <c r="X11" s="1">
        <f t="shared" si="12"/>
        <v>0</v>
      </c>
      <c r="Y11" s="1">
        <f t="shared" si="13"/>
        <v>3</v>
      </c>
      <c r="Z11" s="1">
        <f t="shared" si="14"/>
        <v>3</v>
      </c>
    </row>
    <row r="12" spans="1:28" x14ac:dyDescent="0.2">
      <c r="A12" s="48" t="s">
        <v>7</v>
      </c>
      <c r="B12" s="21" t="str">
        <f>IF('Person 1 Summary'!C15="","",'Person 1 Summary'!C15)</f>
        <v>None</v>
      </c>
      <c r="C12" s="22" t="str">
        <f>IF('Person 1 Summary'!D15="","",'Person 1 Summary'!D15)</f>
        <v/>
      </c>
      <c r="D12" s="23" t="str">
        <f>'Person 1 Summary'!E15</f>
        <v/>
      </c>
      <c r="E12" s="21" t="str">
        <f>IF('Person 2 Summary'!C15="","",'Person 2 Summary'!C15)</f>
        <v>None</v>
      </c>
      <c r="F12" s="22" t="str">
        <f>IF('Person 2 Summary'!D15="","",'Person 2 Summary'!D15)</f>
        <v/>
      </c>
      <c r="G12" s="23" t="str">
        <f>'Person 2 Summary'!E15</f>
        <v/>
      </c>
      <c r="H12" s="21" t="str">
        <f>IF('Person 3 Summary'!C15="","",'Person 3 Summary'!C15)</f>
        <v>None</v>
      </c>
      <c r="I12" s="22" t="str">
        <f>IF('Person 3 Summary'!D15="","",'Person 3 Summary'!D15)</f>
        <v/>
      </c>
      <c r="J12" s="24" t="str">
        <f>'Person 3 Summary'!E15</f>
        <v/>
      </c>
      <c r="K12" s="21" t="str">
        <f>IF('Person 4 Summary'!C15="","",'Person 4 Summary'!C15)</f>
        <v>None</v>
      </c>
      <c r="L12" s="22" t="str">
        <f>IF('Person 4 Summary'!D15="","",'Person 4 Summary'!D15)</f>
        <v/>
      </c>
      <c r="M12" s="23" t="str">
        <f>'Person 4 Summary'!E15</f>
        <v/>
      </c>
      <c r="N12" s="21" t="str">
        <f>IF('Person 5 Summary'!C15="","",'Person 5 Summary'!C15)</f>
        <v>None</v>
      </c>
      <c r="O12" s="22" t="str">
        <f>IF('Person 5 Summary'!D15="","",'Person 5 Summary'!D15)</f>
        <v/>
      </c>
      <c r="P12" s="23" t="str">
        <f>IF('Person 5 Summary'!E15="","",'Person 5 Summary'!E15)</f>
        <v/>
      </c>
      <c r="Q12" s="21" t="str">
        <f>IF('Person 6 Summary'!C15="","",'Person 6 Summary'!C15)</f>
        <v>None</v>
      </c>
      <c r="R12" s="22" t="str">
        <f>IF('Person 6 Summary'!D15="","",'Person 6 Summary'!D15)</f>
        <v/>
      </c>
      <c r="S12" s="23" t="str">
        <f>'Person 6 Summary'!E15</f>
        <v/>
      </c>
      <c r="T12" s="82" t="str">
        <f t="shared" si="4"/>
        <v>None</v>
      </c>
      <c r="U12" s="1">
        <f t="shared" si="9"/>
        <v>3</v>
      </c>
      <c r="V12" s="1">
        <f t="shared" si="10"/>
        <v>0</v>
      </c>
      <c r="W12" s="1">
        <f t="shared" si="11"/>
        <v>0</v>
      </c>
      <c r="X12" s="1">
        <f t="shared" si="12"/>
        <v>0</v>
      </c>
      <c r="Y12" s="1">
        <f t="shared" si="13"/>
        <v>3</v>
      </c>
      <c r="Z12" s="1">
        <f t="shared" si="14"/>
        <v>3</v>
      </c>
    </row>
    <row r="13" spans="1:28" x14ac:dyDescent="0.2">
      <c r="A13" s="48" t="s">
        <v>8</v>
      </c>
      <c r="B13" s="21" t="str">
        <f>IF('Person 1 Summary'!C16="","",'Person 1 Summary'!C16)</f>
        <v>None</v>
      </c>
      <c r="C13" s="22" t="str">
        <f>IF('Person 1 Summary'!D16="","",'Person 1 Summary'!D16)</f>
        <v/>
      </c>
      <c r="D13" s="23" t="str">
        <f>'Person 1 Summary'!E16</f>
        <v/>
      </c>
      <c r="E13" s="21" t="str">
        <f>IF('Person 2 Summary'!C16="","",'Person 2 Summary'!C16)</f>
        <v>None</v>
      </c>
      <c r="F13" s="22" t="str">
        <f>IF('Person 2 Summary'!D16="","",'Person 2 Summary'!D16)</f>
        <v/>
      </c>
      <c r="G13" s="23" t="str">
        <f>'Person 2 Summary'!E16</f>
        <v/>
      </c>
      <c r="H13" s="21" t="str">
        <f>IF('Person 3 Summary'!C16="","",'Person 3 Summary'!C16)</f>
        <v>None</v>
      </c>
      <c r="I13" s="22" t="str">
        <f>IF('Person 3 Summary'!D16="","",'Person 3 Summary'!D16)</f>
        <v/>
      </c>
      <c r="J13" s="24" t="str">
        <f>'Person 3 Summary'!E16</f>
        <v/>
      </c>
      <c r="K13" s="21" t="str">
        <f>IF('Person 4 Summary'!C16="","",'Person 4 Summary'!C16)</f>
        <v>None</v>
      </c>
      <c r="L13" s="22" t="str">
        <f>IF('Person 4 Summary'!D16="","",'Person 4 Summary'!D16)</f>
        <v/>
      </c>
      <c r="M13" s="23" t="str">
        <f>'Person 4 Summary'!E16</f>
        <v/>
      </c>
      <c r="N13" s="21" t="str">
        <f>IF('Person 5 Summary'!C16="","",'Person 5 Summary'!C16)</f>
        <v>None</v>
      </c>
      <c r="O13" s="22" t="str">
        <f>IF('Person 5 Summary'!D16="","",'Person 5 Summary'!D16)</f>
        <v/>
      </c>
      <c r="P13" s="23" t="str">
        <f>IF('Person 5 Summary'!E16="","",'Person 5 Summary'!E16)</f>
        <v/>
      </c>
      <c r="Q13" s="21" t="str">
        <f>IF('Person 6 Summary'!C16="","",'Person 6 Summary'!C16)</f>
        <v>None</v>
      </c>
      <c r="R13" s="22" t="str">
        <f>IF('Person 6 Summary'!D16="","",'Person 6 Summary'!D16)</f>
        <v/>
      </c>
      <c r="S13" s="23" t="str">
        <f>'Person 6 Summary'!E16</f>
        <v/>
      </c>
      <c r="T13" s="82" t="str">
        <f t="shared" si="4"/>
        <v>None</v>
      </c>
      <c r="U13" s="1">
        <f t="shared" si="9"/>
        <v>3</v>
      </c>
      <c r="V13" s="1">
        <f t="shared" si="10"/>
        <v>0</v>
      </c>
      <c r="W13" s="1">
        <f t="shared" si="11"/>
        <v>0</v>
      </c>
      <c r="X13" s="1">
        <f t="shared" si="12"/>
        <v>0</v>
      </c>
      <c r="Y13" s="1">
        <f t="shared" si="13"/>
        <v>3</v>
      </c>
      <c r="Z13" s="1">
        <f t="shared" si="14"/>
        <v>3</v>
      </c>
    </row>
    <row r="14" spans="1:28" x14ac:dyDescent="0.2">
      <c r="A14" s="48" t="s">
        <v>9</v>
      </c>
      <c r="B14" s="21" t="str">
        <f>IF('Person 1 Summary'!C17="","",'Person 1 Summary'!C17)</f>
        <v>None</v>
      </c>
      <c r="C14" s="22" t="str">
        <f>IF('Person 1 Summary'!D17="","",'Person 1 Summary'!D17)</f>
        <v/>
      </c>
      <c r="D14" s="23" t="str">
        <f>'Person 1 Summary'!E17</f>
        <v/>
      </c>
      <c r="E14" s="21" t="str">
        <f>IF('Person 2 Summary'!C17="","",'Person 2 Summary'!C17)</f>
        <v>None</v>
      </c>
      <c r="F14" s="22" t="str">
        <f>IF('Person 2 Summary'!D17="","",'Person 2 Summary'!D17)</f>
        <v/>
      </c>
      <c r="G14" s="23" t="str">
        <f>'Person 2 Summary'!E17</f>
        <v/>
      </c>
      <c r="H14" s="21" t="str">
        <f>IF('Person 3 Summary'!C17="","",'Person 3 Summary'!C17)</f>
        <v>None</v>
      </c>
      <c r="I14" s="22" t="str">
        <f>IF('Person 3 Summary'!D17="","",'Person 3 Summary'!D17)</f>
        <v/>
      </c>
      <c r="J14" s="24" t="str">
        <f>'Person 3 Summary'!E17</f>
        <v/>
      </c>
      <c r="K14" s="21" t="str">
        <f>IF('Person 4 Summary'!C17="","",'Person 4 Summary'!C17)</f>
        <v>None</v>
      </c>
      <c r="L14" s="22" t="str">
        <f>IF('Person 4 Summary'!D17="","",'Person 4 Summary'!D17)</f>
        <v/>
      </c>
      <c r="M14" s="23" t="str">
        <f>'Person 4 Summary'!E17</f>
        <v/>
      </c>
      <c r="N14" s="21" t="str">
        <f>IF('Person 5 Summary'!C17="","",'Person 5 Summary'!C17)</f>
        <v>None</v>
      </c>
      <c r="O14" s="22" t="str">
        <f>IF('Person 5 Summary'!D17="","",'Person 5 Summary'!D17)</f>
        <v/>
      </c>
      <c r="P14" s="23" t="str">
        <f>IF('Person 5 Summary'!E17="","",'Person 5 Summary'!E17)</f>
        <v/>
      </c>
      <c r="Q14" s="21" t="str">
        <f>IF('Person 6 Summary'!C17="","",'Person 6 Summary'!C17)</f>
        <v>None</v>
      </c>
      <c r="R14" s="22" t="str">
        <f>IF('Person 6 Summary'!D17="","",'Person 6 Summary'!D17)</f>
        <v/>
      </c>
      <c r="S14" s="23" t="str">
        <f>'Person 6 Summary'!E17</f>
        <v/>
      </c>
      <c r="T14" s="82" t="str">
        <f t="shared" si="4"/>
        <v>None</v>
      </c>
      <c r="U14" s="1">
        <f t="shared" si="9"/>
        <v>3</v>
      </c>
      <c r="V14" s="1">
        <f t="shared" si="10"/>
        <v>0</v>
      </c>
      <c r="W14" s="1">
        <f t="shared" si="11"/>
        <v>0</v>
      </c>
      <c r="X14" s="1">
        <f t="shared" si="12"/>
        <v>0</v>
      </c>
      <c r="Y14" s="1">
        <f t="shared" si="13"/>
        <v>3</v>
      </c>
      <c r="Z14" s="1">
        <f t="shared" si="14"/>
        <v>3</v>
      </c>
    </row>
    <row r="15" spans="1:28" x14ac:dyDescent="0.2">
      <c r="A15" s="49"/>
      <c r="B15" s="120" t="s">
        <v>30</v>
      </c>
      <c r="C15" s="121"/>
      <c r="D15" s="15" t="s">
        <v>35</v>
      </c>
      <c r="E15" s="120" t="s">
        <v>30</v>
      </c>
      <c r="F15" s="121"/>
      <c r="G15" s="15" t="s">
        <v>35</v>
      </c>
      <c r="H15" s="120" t="s">
        <v>30</v>
      </c>
      <c r="I15" s="121"/>
      <c r="J15" s="11" t="s">
        <v>35</v>
      </c>
      <c r="K15" s="122" t="s">
        <v>30</v>
      </c>
      <c r="L15" s="123"/>
      <c r="M15" s="15" t="s">
        <v>35</v>
      </c>
      <c r="N15" s="122" t="s">
        <v>30</v>
      </c>
      <c r="O15" s="123"/>
      <c r="P15" s="15" t="s">
        <v>35</v>
      </c>
      <c r="Q15" s="122" t="s">
        <v>30</v>
      </c>
      <c r="R15" s="123"/>
      <c r="S15" s="15" t="s">
        <v>35</v>
      </c>
      <c r="T15" s="83"/>
      <c r="Y15" s="1">
        <f t="shared" si="13"/>
        <v>0</v>
      </c>
      <c r="Z15" s="1">
        <f t="shared" si="14"/>
        <v>0</v>
      </c>
    </row>
    <row r="16" spans="1:28" x14ac:dyDescent="0.2">
      <c r="A16" s="50" t="s">
        <v>17</v>
      </c>
      <c r="B16" s="20" t="s">
        <v>31</v>
      </c>
      <c r="C16" s="19" t="s">
        <v>43</v>
      </c>
      <c r="D16" s="14" t="str">
        <f>'Person 1 Summary'!E19</f>
        <v/>
      </c>
      <c r="E16" s="13" t="s">
        <v>31</v>
      </c>
      <c r="F16" s="5" t="s">
        <v>43</v>
      </c>
      <c r="G16" s="14" t="str">
        <f>'Person 2 Summary'!E19</f>
        <v/>
      </c>
      <c r="H16" s="13" t="s">
        <v>31</v>
      </c>
      <c r="I16" s="5" t="s">
        <v>43</v>
      </c>
      <c r="J16" s="10" t="str">
        <f>'Person 3 Summary'!E19</f>
        <v/>
      </c>
      <c r="K16" s="38" t="s">
        <v>31</v>
      </c>
      <c r="L16" s="36" t="s">
        <v>43</v>
      </c>
      <c r="M16" s="14" t="str">
        <f>'Person 4 Summary'!E19</f>
        <v/>
      </c>
      <c r="N16" s="38" t="s">
        <v>31</v>
      </c>
      <c r="O16" s="36" t="s">
        <v>43</v>
      </c>
      <c r="P16" s="14" t="str">
        <f>'Person 5 Summary'!E19</f>
        <v/>
      </c>
      <c r="Q16" s="38" t="s">
        <v>31</v>
      </c>
      <c r="R16" s="36" t="s">
        <v>43</v>
      </c>
      <c r="S16" s="14" t="str">
        <f>'Person 6 Summary'!E19</f>
        <v/>
      </c>
      <c r="T16" s="81" t="str">
        <f t="shared" ref="T16:T25" si="15">IF(Y16=0,"",IF(Y16=1,D16,IF(Y16=2,VLOOKUP(Z16,TwoFit,2),IF(Y16=3,VLOOKUP(Z16,ThreeFit,2),IF(Y16=4,VLOOKUP(Z16,FourFit,2),IF(Y16=5,VLOOKUP(Z16,FiveFit,2),VLOOKUP(Z16,SixFit,2)))))))</f>
        <v/>
      </c>
      <c r="U16" s="1">
        <f t="shared" ref="U16:U25" si="16">COUNTIF(D16:M16,"None")</f>
        <v>0</v>
      </c>
      <c r="V16" s="1">
        <f t="shared" ref="V16:V25" si="17">COUNTIF(D16:M16,"Low")</f>
        <v>0</v>
      </c>
      <c r="W16" s="1">
        <f t="shared" ref="W16:W25" si="18">COUNTIF(D16:M16,"Medium")</f>
        <v>0</v>
      </c>
      <c r="X16" s="1">
        <f t="shared" ref="X16:X25" si="19">COUNTIF(D16:M16,"High")</f>
        <v>0</v>
      </c>
      <c r="Y16" s="1">
        <f t="shared" si="13"/>
        <v>0</v>
      </c>
      <c r="Z16" s="1">
        <f t="shared" si="14"/>
        <v>0</v>
      </c>
    </row>
    <row r="17" spans="1:26" x14ac:dyDescent="0.2">
      <c r="A17" s="48" t="s">
        <v>18</v>
      </c>
      <c r="B17" s="16" t="str">
        <f>IF('Person 1 Summary'!C20="","",'Person 1 Summary'!C20)</f>
        <v>None</v>
      </c>
      <c r="C17" s="9" t="str">
        <f>IF('Person 1 Summary'!D20="","",'Person 1 Summary'!D20)</f>
        <v/>
      </c>
      <c r="D17" s="17" t="str">
        <f>'Person 1 Summary'!E20</f>
        <v/>
      </c>
      <c r="E17" s="21" t="str">
        <f>IF('Person 2 Summary'!C20="","",'Person 2 Summary'!C20)</f>
        <v>None</v>
      </c>
      <c r="F17" s="22" t="str">
        <f>IF('Person 2 Summary'!D20="","",'Person 2 Summary'!D20)</f>
        <v/>
      </c>
      <c r="G17" s="23" t="str">
        <f>'Person 2 Summary'!E20</f>
        <v/>
      </c>
      <c r="H17" s="21" t="str">
        <f>IF('Person 3 Summary'!C20="","",'Person 3 Summary'!C20)</f>
        <v>None</v>
      </c>
      <c r="I17" s="22" t="str">
        <f>IF('Person 3 Summary'!D20="","",'Person 3 Summary'!D20)</f>
        <v/>
      </c>
      <c r="J17" s="24" t="str">
        <f>'Person 3 Summary'!E20</f>
        <v/>
      </c>
      <c r="K17" s="21" t="str">
        <f>IF('Person 4 Summary'!C20="","",'Person 4 Summary'!C20)</f>
        <v>None</v>
      </c>
      <c r="L17" s="22" t="str">
        <f>IF('Person 4 Summary'!D20="","",'Person 4 Summary'!D20)</f>
        <v/>
      </c>
      <c r="M17" s="23" t="str">
        <f>'Person 4 Summary'!E20</f>
        <v/>
      </c>
      <c r="N17" s="21" t="str">
        <f>IF('Person 5 Summary'!C20="","",'Person 5 Summary'!C20)</f>
        <v>None</v>
      </c>
      <c r="O17" s="22" t="str">
        <f>IF('Person 5 Summary'!D20="","",'Person 5 Summary'!D20)</f>
        <v/>
      </c>
      <c r="P17" s="23" t="str">
        <f>IF('Person 5 Summary'!E20="","",'Person 5 Summary'!E20)</f>
        <v/>
      </c>
      <c r="Q17" s="21" t="str">
        <f>IF('Person 6 Summary'!C20="","",'Person 6 Summary'!C20)</f>
        <v>None</v>
      </c>
      <c r="R17" s="22" t="str">
        <f>IF('Person 6 Summary'!D20="","",'Person 6 Summary'!D20)</f>
        <v/>
      </c>
      <c r="S17" s="23" t="str">
        <f>'Person 6 Summary'!E20</f>
        <v/>
      </c>
      <c r="T17" s="82" t="str">
        <f t="shared" si="15"/>
        <v>None</v>
      </c>
      <c r="U17" s="1">
        <f t="shared" si="16"/>
        <v>3</v>
      </c>
      <c r="V17" s="1">
        <f t="shared" si="17"/>
        <v>0</v>
      </c>
      <c r="W17" s="1">
        <f t="shared" si="18"/>
        <v>0</v>
      </c>
      <c r="X17" s="1">
        <f t="shared" si="19"/>
        <v>0</v>
      </c>
      <c r="Y17" s="1">
        <f t="shared" si="13"/>
        <v>3</v>
      </c>
      <c r="Z17" s="1">
        <f t="shared" si="14"/>
        <v>3</v>
      </c>
    </row>
    <row r="18" spans="1:26" x14ac:dyDescent="0.2">
      <c r="A18" s="48" t="s">
        <v>19</v>
      </c>
      <c r="B18" s="16" t="str">
        <f>IF('Person 1 Summary'!C21="","",'Person 1 Summary'!C21)</f>
        <v>None</v>
      </c>
      <c r="C18" s="9" t="str">
        <f>IF('Person 1 Summary'!D21="","",'Person 1 Summary'!D21)</f>
        <v/>
      </c>
      <c r="D18" s="17" t="str">
        <f>'Person 1 Summary'!E21</f>
        <v/>
      </c>
      <c r="E18" s="21" t="str">
        <f>IF('Person 2 Summary'!C21="","",'Person 2 Summary'!C21)</f>
        <v>None</v>
      </c>
      <c r="F18" s="22" t="str">
        <f>IF('Person 2 Summary'!D21="","",'Person 2 Summary'!D21)</f>
        <v/>
      </c>
      <c r="G18" s="23" t="str">
        <f>'Person 2 Summary'!E21</f>
        <v/>
      </c>
      <c r="H18" s="21" t="str">
        <f>IF('Person 3 Summary'!C21="","",'Person 3 Summary'!C21)</f>
        <v>None</v>
      </c>
      <c r="I18" s="22" t="str">
        <f>IF('Person 3 Summary'!D21="","",'Person 3 Summary'!D21)</f>
        <v/>
      </c>
      <c r="J18" s="24" t="str">
        <f>'Person 3 Summary'!E21</f>
        <v/>
      </c>
      <c r="K18" s="21" t="str">
        <f>IF('Person 4 Summary'!C21="","",'Person 4 Summary'!C21)</f>
        <v>None</v>
      </c>
      <c r="L18" s="22" t="str">
        <f>IF('Person 4 Summary'!D21="","",'Person 4 Summary'!D21)</f>
        <v/>
      </c>
      <c r="M18" s="23" t="str">
        <f>'Person 4 Summary'!E21</f>
        <v/>
      </c>
      <c r="N18" s="21" t="str">
        <f>IF('Person 5 Summary'!C21="","",'Person 5 Summary'!C21)</f>
        <v>None</v>
      </c>
      <c r="O18" s="22" t="str">
        <f>IF('Person 5 Summary'!D21="","",'Person 5 Summary'!D21)</f>
        <v/>
      </c>
      <c r="P18" s="23" t="str">
        <f>IF('Person 5 Summary'!E21="","",'Person 5 Summary'!E21)</f>
        <v/>
      </c>
      <c r="Q18" s="21" t="str">
        <f>IF('Person 6 Summary'!C21="","",'Person 6 Summary'!C21)</f>
        <v>None</v>
      </c>
      <c r="R18" s="22" t="str">
        <f>IF('Person 6 Summary'!D21="","",'Person 6 Summary'!D21)</f>
        <v/>
      </c>
      <c r="S18" s="23" t="str">
        <f>'Person 6 Summary'!E21</f>
        <v/>
      </c>
      <c r="T18" s="82" t="str">
        <f t="shared" si="15"/>
        <v>None</v>
      </c>
      <c r="U18" s="1">
        <f t="shared" si="16"/>
        <v>3</v>
      </c>
      <c r="V18" s="1">
        <f t="shared" si="17"/>
        <v>0</v>
      </c>
      <c r="W18" s="1">
        <f t="shared" si="18"/>
        <v>0</v>
      </c>
      <c r="X18" s="1">
        <f t="shared" si="19"/>
        <v>0</v>
      </c>
      <c r="Y18" s="1">
        <f t="shared" si="13"/>
        <v>3</v>
      </c>
      <c r="Z18" s="1">
        <f t="shared" si="14"/>
        <v>3</v>
      </c>
    </row>
    <row r="19" spans="1:26" x14ac:dyDescent="0.2">
      <c r="A19" s="48" t="s">
        <v>20</v>
      </c>
      <c r="B19" s="16" t="str">
        <f>IF('Person 1 Summary'!C22="","",'Person 1 Summary'!C22)</f>
        <v>None</v>
      </c>
      <c r="C19" s="9" t="str">
        <f>IF('Person 1 Summary'!D22="","",'Person 1 Summary'!D22)</f>
        <v/>
      </c>
      <c r="D19" s="17" t="str">
        <f>'Person 1 Summary'!E22</f>
        <v/>
      </c>
      <c r="E19" s="21" t="str">
        <f>IF('Person 2 Summary'!C22="","",'Person 2 Summary'!C22)</f>
        <v>None</v>
      </c>
      <c r="F19" s="22" t="str">
        <f>IF('Person 2 Summary'!D22="","",'Person 2 Summary'!D22)</f>
        <v/>
      </c>
      <c r="G19" s="23" t="str">
        <f>'Person 2 Summary'!E22</f>
        <v/>
      </c>
      <c r="H19" s="21" t="str">
        <f>IF('Person 3 Summary'!C22="","",'Person 3 Summary'!C22)</f>
        <v>None</v>
      </c>
      <c r="I19" s="22" t="str">
        <f>IF('Person 3 Summary'!D22="","",'Person 3 Summary'!D22)</f>
        <v/>
      </c>
      <c r="J19" s="24" t="str">
        <f>'Person 3 Summary'!E22</f>
        <v/>
      </c>
      <c r="K19" s="21" t="str">
        <f>IF('Person 4 Summary'!C22="","",'Person 4 Summary'!C22)</f>
        <v>None</v>
      </c>
      <c r="L19" s="22" t="str">
        <f>IF('Person 4 Summary'!D22="","",'Person 4 Summary'!D22)</f>
        <v/>
      </c>
      <c r="M19" s="23" t="str">
        <f>'Person 4 Summary'!E22</f>
        <v/>
      </c>
      <c r="N19" s="21" t="str">
        <f>IF('Person 5 Summary'!C22="","",'Person 5 Summary'!C22)</f>
        <v>None</v>
      </c>
      <c r="O19" s="22" t="str">
        <f>IF('Person 5 Summary'!D22="","",'Person 5 Summary'!D22)</f>
        <v/>
      </c>
      <c r="P19" s="23" t="str">
        <f>IF('Person 5 Summary'!E22="","",'Person 5 Summary'!E22)</f>
        <v/>
      </c>
      <c r="Q19" s="21" t="str">
        <f>IF('Person 6 Summary'!C22="","",'Person 6 Summary'!C22)</f>
        <v>None</v>
      </c>
      <c r="R19" s="22" t="str">
        <f>IF('Person 6 Summary'!D22="","",'Person 6 Summary'!D22)</f>
        <v/>
      </c>
      <c r="S19" s="23" t="str">
        <f>'Person 6 Summary'!E22</f>
        <v/>
      </c>
      <c r="T19" s="82" t="str">
        <f t="shared" si="15"/>
        <v>None</v>
      </c>
      <c r="U19" s="1">
        <f t="shared" si="16"/>
        <v>3</v>
      </c>
      <c r="V19" s="1">
        <f t="shared" si="17"/>
        <v>0</v>
      </c>
      <c r="W19" s="1">
        <f t="shared" si="18"/>
        <v>0</v>
      </c>
      <c r="X19" s="1">
        <f t="shared" si="19"/>
        <v>0</v>
      </c>
      <c r="Y19" s="1">
        <f t="shared" si="13"/>
        <v>3</v>
      </c>
      <c r="Z19" s="1">
        <f t="shared" si="14"/>
        <v>3</v>
      </c>
    </row>
    <row r="20" spans="1:26" x14ac:dyDescent="0.2">
      <c r="A20" s="48" t="s">
        <v>21</v>
      </c>
      <c r="B20" s="16" t="str">
        <f>IF('Person 1 Summary'!C23="","",'Person 1 Summary'!C23)</f>
        <v>None</v>
      </c>
      <c r="C20" s="9" t="str">
        <f>IF('Person 1 Summary'!D23="","",'Person 1 Summary'!D23)</f>
        <v/>
      </c>
      <c r="D20" s="17" t="str">
        <f>'Person 1 Summary'!E23</f>
        <v/>
      </c>
      <c r="E20" s="21" t="str">
        <f>IF('Person 2 Summary'!C23="","",'Person 2 Summary'!C23)</f>
        <v>None</v>
      </c>
      <c r="F20" s="22" t="str">
        <f>IF('Person 2 Summary'!D23="","",'Person 2 Summary'!D23)</f>
        <v/>
      </c>
      <c r="G20" s="23" t="str">
        <f>'Person 2 Summary'!E23</f>
        <v/>
      </c>
      <c r="H20" s="21" t="str">
        <f>IF('Person 3 Summary'!C23="","",'Person 3 Summary'!C23)</f>
        <v>None</v>
      </c>
      <c r="I20" s="22" t="str">
        <f>IF('Person 3 Summary'!D23="","",'Person 3 Summary'!D23)</f>
        <v/>
      </c>
      <c r="J20" s="24" t="str">
        <f>'Person 3 Summary'!E23</f>
        <v/>
      </c>
      <c r="K20" s="21" t="str">
        <f>IF('Person 4 Summary'!C23="","",'Person 4 Summary'!C23)</f>
        <v>None</v>
      </c>
      <c r="L20" s="22" t="str">
        <f>IF('Person 4 Summary'!D23="","",'Person 4 Summary'!D23)</f>
        <v/>
      </c>
      <c r="M20" s="23" t="str">
        <f>'Person 4 Summary'!E23</f>
        <v/>
      </c>
      <c r="N20" s="21" t="str">
        <f>IF('Person 5 Summary'!C23="","",'Person 5 Summary'!C23)</f>
        <v>None</v>
      </c>
      <c r="O20" s="22" t="str">
        <f>IF('Person 5 Summary'!D23="","",'Person 5 Summary'!D23)</f>
        <v/>
      </c>
      <c r="P20" s="23" t="str">
        <f>IF('Person 5 Summary'!E23="","",'Person 5 Summary'!E23)</f>
        <v/>
      </c>
      <c r="Q20" s="21" t="str">
        <f>IF('Person 6 Summary'!C23="","",'Person 6 Summary'!C23)</f>
        <v>None</v>
      </c>
      <c r="R20" s="22" t="str">
        <f>IF('Person 6 Summary'!D23="","",'Person 6 Summary'!D23)</f>
        <v/>
      </c>
      <c r="S20" s="23" t="str">
        <f>'Person 6 Summary'!E23</f>
        <v/>
      </c>
      <c r="T20" s="82" t="str">
        <f t="shared" si="15"/>
        <v>None</v>
      </c>
      <c r="U20" s="1">
        <f t="shared" si="16"/>
        <v>3</v>
      </c>
      <c r="V20" s="1">
        <f t="shared" si="17"/>
        <v>0</v>
      </c>
      <c r="W20" s="1">
        <f t="shared" si="18"/>
        <v>0</v>
      </c>
      <c r="X20" s="1">
        <f t="shared" si="19"/>
        <v>0</v>
      </c>
      <c r="Y20" s="1">
        <f t="shared" si="13"/>
        <v>3</v>
      </c>
      <c r="Z20" s="1">
        <f t="shared" si="14"/>
        <v>3</v>
      </c>
    </row>
    <row r="21" spans="1:26" x14ac:dyDescent="0.2">
      <c r="A21" s="48" t="s">
        <v>22</v>
      </c>
      <c r="B21" s="16" t="str">
        <f>IF('Person 1 Summary'!C24="","",'Person 1 Summary'!C24)</f>
        <v>None</v>
      </c>
      <c r="C21" s="9" t="str">
        <f>IF('Person 1 Summary'!D24="","",'Person 1 Summary'!D24)</f>
        <v/>
      </c>
      <c r="D21" s="17" t="str">
        <f>'Person 1 Summary'!E24</f>
        <v/>
      </c>
      <c r="E21" s="21" t="str">
        <f>IF('Person 2 Summary'!C24="","",'Person 2 Summary'!C24)</f>
        <v>None</v>
      </c>
      <c r="F21" s="22" t="str">
        <f>IF('Person 2 Summary'!D24="","",'Person 2 Summary'!D24)</f>
        <v/>
      </c>
      <c r="G21" s="23" t="str">
        <f>'Person 2 Summary'!E24</f>
        <v/>
      </c>
      <c r="H21" s="21" t="str">
        <f>IF('Person 3 Summary'!C24="","",'Person 3 Summary'!C24)</f>
        <v>None</v>
      </c>
      <c r="I21" s="22" t="str">
        <f>IF('Person 3 Summary'!D24="","",'Person 3 Summary'!D24)</f>
        <v/>
      </c>
      <c r="J21" s="24" t="str">
        <f>'Person 3 Summary'!E24</f>
        <v/>
      </c>
      <c r="K21" s="21" t="str">
        <f>IF('Person 4 Summary'!C24="","",'Person 4 Summary'!C24)</f>
        <v>None</v>
      </c>
      <c r="L21" s="22" t="str">
        <f>IF('Person 4 Summary'!D24="","",'Person 4 Summary'!D24)</f>
        <v/>
      </c>
      <c r="M21" s="23" t="str">
        <f>'Person 4 Summary'!E24</f>
        <v/>
      </c>
      <c r="N21" s="21" t="str">
        <f>IF('Person 5 Summary'!C24="","",'Person 5 Summary'!C24)</f>
        <v>None</v>
      </c>
      <c r="O21" s="22" t="str">
        <f>IF('Person 5 Summary'!D24="","",'Person 5 Summary'!D24)</f>
        <v/>
      </c>
      <c r="P21" s="23" t="str">
        <f>IF('Person 5 Summary'!E24="","",'Person 5 Summary'!E24)</f>
        <v/>
      </c>
      <c r="Q21" s="21" t="str">
        <f>IF('Person 6 Summary'!C24="","",'Person 6 Summary'!C24)</f>
        <v>None</v>
      </c>
      <c r="R21" s="22" t="str">
        <f>IF('Person 6 Summary'!D24="","",'Person 6 Summary'!D24)</f>
        <v/>
      </c>
      <c r="S21" s="23" t="str">
        <f>'Person 6 Summary'!E24</f>
        <v/>
      </c>
      <c r="T21" s="82" t="str">
        <f t="shared" si="15"/>
        <v>None</v>
      </c>
      <c r="U21" s="1">
        <f t="shared" si="16"/>
        <v>3</v>
      </c>
      <c r="V21" s="1">
        <f t="shared" si="17"/>
        <v>0</v>
      </c>
      <c r="W21" s="1">
        <f t="shared" si="18"/>
        <v>0</v>
      </c>
      <c r="X21" s="1">
        <f t="shared" si="19"/>
        <v>0</v>
      </c>
      <c r="Y21" s="1">
        <f t="shared" si="13"/>
        <v>3</v>
      </c>
      <c r="Z21" s="1">
        <f t="shared" si="14"/>
        <v>3</v>
      </c>
    </row>
    <row r="22" spans="1:26" x14ac:dyDescent="0.2">
      <c r="A22" s="48" t="s">
        <v>23</v>
      </c>
      <c r="B22" s="16" t="str">
        <f>IF('Person 1 Summary'!C25="","",'Person 1 Summary'!C25)</f>
        <v>None</v>
      </c>
      <c r="C22" s="9" t="str">
        <f>IF('Person 1 Summary'!D25="","",'Person 1 Summary'!D25)</f>
        <v/>
      </c>
      <c r="D22" s="17" t="str">
        <f>'Person 1 Summary'!E25</f>
        <v/>
      </c>
      <c r="E22" s="21" t="str">
        <f>IF('Person 2 Summary'!C25="","",'Person 2 Summary'!C25)</f>
        <v>None</v>
      </c>
      <c r="F22" s="22" t="str">
        <f>IF('Person 2 Summary'!D25="","",'Person 2 Summary'!D25)</f>
        <v/>
      </c>
      <c r="G22" s="23" t="str">
        <f>'Person 2 Summary'!E25</f>
        <v/>
      </c>
      <c r="H22" s="21" t="str">
        <f>IF('Person 3 Summary'!C25="","",'Person 3 Summary'!C25)</f>
        <v>None</v>
      </c>
      <c r="I22" s="22" t="str">
        <f>IF('Person 3 Summary'!D25="","",'Person 3 Summary'!D25)</f>
        <v/>
      </c>
      <c r="J22" s="24" t="str">
        <f>'Person 3 Summary'!E25</f>
        <v/>
      </c>
      <c r="K22" s="21" t="str">
        <f>IF('Person 4 Summary'!C25="","",'Person 4 Summary'!C25)</f>
        <v>None</v>
      </c>
      <c r="L22" s="22" t="str">
        <f>IF('Person 4 Summary'!D25="","",'Person 4 Summary'!D25)</f>
        <v/>
      </c>
      <c r="M22" s="23" t="str">
        <f>'Person 4 Summary'!E25</f>
        <v/>
      </c>
      <c r="N22" s="21" t="str">
        <f>IF('Person 5 Summary'!C25="","",'Person 5 Summary'!C25)</f>
        <v>None</v>
      </c>
      <c r="O22" s="22" t="str">
        <f>IF('Person 5 Summary'!D25="","",'Person 5 Summary'!D25)</f>
        <v/>
      </c>
      <c r="P22" s="23" t="str">
        <f>IF('Person 5 Summary'!E25="","",'Person 5 Summary'!E25)</f>
        <v/>
      </c>
      <c r="Q22" s="21" t="str">
        <f>IF('Person 6 Summary'!C25="","",'Person 6 Summary'!C25)</f>
        <v>None</v>
      </c>
      <c r="R22" s="22" t="str">
        <f>IF('Person 6 Summary'!D25="","",'Person 6 Summary'!D25)</f>
        <v/>
      </c>
      <c r="S22" s="23" t="str">
        <f>'Person 6 Summary'!E25</f>
        <v/>
      </c>
      <c r="T22" s="82" t="str">
        <f t="shared" si="15"/>
        <v>None</v>
      </c>
      <c r="U22" s="1">
        <f t="shared" si="16"/>
        <v>3</v>
      </c>
      <c r="V22" s="1">
        <f t="shared" si="17"/>
        <v>0</v>
      </c>
      <c r="W22" s="1">
        <f t="shared" si="18"/>
        <v>0</v>
      </c>
      <c r="X22" s="1">
        <f t="shared" si="19"/>
        <v>0</v>
      </c>
      <c r="Y22" s="1">
        <f t="shared" si="13"/>
        <v>3</v>
      </c>
      <c r="Z22" s="1">
        <f t="shared" si="14"/>
        <v>3</v>
      </c>
    </row>
    <row r="23" spans="1:26" x14ac:dyDescent="0.2">
      <c r="A23" s="48" t="s">
        <v>24</v>
      </c>
      <c r="B23" s="16" t="str">
        <f>IF('Person 1 Summary'!C26="","",'Person 1 Summary'!C26)</f>
        <v>None</v>
      </c>
      <c r="C23" s="9" t="str">
        <f>IF('Person 1 Summary'!D26="","",'Person 1 Summary'!D26)</f>
        <v/>
      </c>
      <c r="D23" s="17" t="str">
        <f>'Person 1 Summary'!E26</f>
        <v/>
      </c>
      <c r="E23" s="21" t="str">
        <f>IF('Person 2 Summary'!C26="","",'Person 2 Summary'!C26)</f>
        <v>None</v>
      </c>
      <c r="F23" s="22" t="str">
        <f>IF('Person 2 Summary'!D26="","",'Person 2 Summary'!D26)</f>
        <v/>
      </c>
      <c r="G23" s="23" t="str">
        <f>'Person 2 Summary'!E26</f>
        <v/>
      </c>
      <c r="H23" s="21" t="str">
        <f>IF('Person 3 Summary'!C26="","",'Person 3 Summary'!C26)</f>
        <v>None</v>
      </c>
      <c r="I23" s="22" t="str">
        <f>IF('Person 3 Summary'!D26="","",'Person 3 Summary'!D26)</f>
        <v/>
      </c>
      <c r="J23" s="24" t="str">
        <f>'Person 3 Summary'!E26</f>
        <v/>
      </c>
      <c r="K23" s="21" t="str">
        <f>IF('Person 4 Summary'!C26="","",'Person 4 Summary'!C26)</f>
        <v>None</v>
      </c>
      <c r="L23" s="22" t="str">
        <f>IF('Person 4 Summary'!D26="","",'Person 4 Summary'!D26)</f>
        <v/>
      </c>
      <c r="M23" s="23" t="str">
        <f>'Person 4 Summary'!E26</f>
        <v/>
      </c>
      <c r="N23" s="21" t="str">
        <f>IF('Person 5 Summary'!C26="","",'Person 5 Summary'!C26)</f>
        <v>None</v>
      </c>
      <c r="O23" s="22" t="str">
        <f>IF('Person 5 Summary'!D26="","",'Person 5 Summary'!D26)</f>
        <v/>
      </c>
      <c r="P23" s="23" t="str">
        <f>IF('Person 5 Summary'!E26="","",'Person 5 Summary'!E26)</f>
        <v/>
      </c>
      <c r="Q23" s="21" t="str">
        <f>IF('Person 6 Summary'!C26="","",'Person 6 Summary'!C26)</f>
        <v>None</v>
      </c>
      <c r="R23" s="22" t="str">
        <f>IF('Person 6 Summary'!D26="","",'Person 6 Summary'!D26)</f>
        <v/>
      </c>
      <c r="S23" s="23" t="str">
        <f>'Person 6 Summary'!E26</f>
        <v/>
      </c>
      <c r="T23" s="82" t="str">
        <f t="shared" si="15"/>
        <v>None</v>
      </c>
      <c r="U23" s="1">
        <f t="shared" si="16"/>
        <v>3</v>
      </c>
      <c r="V23" s="1">
        <f t="shared" si="17"/>
        <v>0</v>
      </c>
      <c r="W23" s="1">
        <f t="shared" si="18"/>
        <v>0</v>
      </c>
      <c r="X23" s="1">
        <f t="shared" si="19"/>
        <v>0</v>
      </c>
      <c r="Y23" s="1">
        <f t="shared" si="13"/>
        <v>3</v>
      </c>
      <c r="Z23" s="1">
        <f t="shared" si="14"/>
        <v>3</v>
      </c>
    </row>
    <row r="24" spans="1:26" x14ac:dyDescent="0.2">
      <c r="A24" s="48" t="s">
        <v>25</v>
      </c>
      <c r="B24" s="16" t="str">
        <f>IF('Person 1 Summary'!C27="","",'Person 1 Summary'!C27)</f>
        <v>None</v>
      </c>
      <c r="C24" s="9" t="str">
        <f>IF('Person 1 Summary'!D27="","",'Person 1 Summary'!D27)</f>
        <v/>
      </c>
      <c r="D24" s="17" t="str">
        <f>'Person 1 Summary'!E27</f>
        <v/>
      </c>
      <c r="E24" s="21" t="str">
        <f>IF('Person 2 Summary'!C27="","",'Person 2 Summary'!C27)</f>
        <v>None</v>
      </c>
      <c r="F24" s="22" t="str">
        <f>IF('Person 2 Summary'!D27="","",'Person 2 Summary'!D27)</f>
        <v/>
      </c>
      <c r="G24" s="23" t="str">
        <f>'Person 2 Summary'!E27</f>
        <v/>
      </c>
      <c r="H24" s="21" t="str">
        <f>IF('Person 3 Summary'!C27="","",'Person 3 Summary'!C27)</f>
        <v>None</v>
      </c>
      <c r="I24" s="22" t="str">
        <f>IF('Person 3 Summary'!D27="","",'Person 3 Summary'!D27)</f>
        <v/>
      </c>
      <c r="J24" s="24" t="str">
        <f>'Person 3 Summary'!E27</f>
        <v/>
      </c>
      <c r="K24" s="21" t="str">
        <f>IF('Person 4 Summary'!C27="","",'Person 4 Summary'!C27)</f>
        <v>None</v>
      </c>
      <c r="L24" s="22" t="str">
        <f>IF('Person 4 Summary'!D27="","",'Person 4 Summary'!D27)</f>
        <v/>
      </c>
      <c r="M24" s="23" t="str">
        <f>'Person 4 Summary'!E27</f>
        <v/>
      </c>
      <c r="N24" s="21" t="str">
        <f>IF('Person 5 Summary'!C27="","",'Person 5 Summary'!C27)</f>
        <v>None</v>
      </c>
      <c r="O24" s="22" t="str">
        <f>IF('Person 5 Summary'!D27="","",'Person 5 Summary'!D27)</f>
        <v/>
      </c>
      <c r="P24" s="23" t="str">
        <f>IF('Person 5 Summary'!E27="","",'Person 5 Summary'!E27)</f>
        <v/>
      </c>
      <c r="Q24" s="21" t="str">
        <f>IF('Person 6 Summary'!C27="","",'Person 6 Summary'!C27)</f>
        <v>None</v>
      </c>
      <c r="R24" s="22" t="str">
        <f>IF('Person 6 Summary'!D27="","",'Person 6 Summary'!D27)</f>
        <v/>
      </c>
      <c r="S24" s="23" t="str">
        <f>'Person 6 Summary'!E27</f>
        <v/>
      </c>
      <c r="T24" s="82" t="str">
        <f t="shared" si="15"/>
        <v>None</v>
      </c>
      <c r="U24" s="1">
        <f t="shared" si="16"/>
        <v>3</v>
      </c>
      <c r="V24" s="1">
        <f t="shared" si="17"/>
        <v>0</v>
      </c>
      <c r="W24" s="1">
        <f t="shared" si="18"/>
        <v>0</v>
      </c>
      <c r="X24" s="1">
        <f t="shared" si="19"/>
        <v>0</v>
      </c>
      <c r="Y24" s="1">
        <f t="shared" si="13"/>
        <v>3</v>
      </c>
      <c r="Z24" s="1">
        <f t="shared" si="14"/>
        <v>3</v>
      </c>
    </row>
    <row r="25" spans="1:26" x14ac:dyDescent="0.2">
      <c r="A25" s="48" t="s">
        <v>26</v>
      </c>
      <c r="B25" s="16" t="str">
        <f>IF('Person 1 Summary'!C28="","",'Person 1 Summary'!C28)</f>
        <v>None</v>
      </c>
      <c r="C25" s="9" t="str">
        <f>IF('Person 1 Summary'!D28="","",'Person 1 Summary'!D28)</f>
        <v/>
      </c>
      <c r="D25" s="17" t="str">
        <f>'Person 1 Summary'!E28</f>
        <v/>
      </c>
      <c r="E25" s="21" t="str">
        <f>IF('Person 2 Summary'!C28="","",'Person 2 Summary'!C28)</f>
        <v>None</v>
      </c>
      <c r="F25" s="22" t="str">
        <f>IF('Person 2 Summary'!D28="","",'Person 2 Summary'!D28)</f>
        <v/>
      </c>
      <c r="G25" s="23" t="str">
        <f>'Person 2 Summary'!E28</f>
        <v/>
      </c>
      <c r="H25" s="21" t="str">
        <f>IF('Person 3 Summary'!C28="","",'Person 3 Summary'!C28)</f>
        <v>None</v>
      </c>
      <c r="I25" s="22" t="str">
        <f>IF('Person 3 Summary'!D28="","",'Person 3 Summary'!D28)</f>
        <v/>
      </c>
      <c r="J25" s="24" t="str">
        <f>'Person 3 Summary'!E28</f>
        <v/>
      </c>
      <c r="K25" s="21" t="str">
        <f>IF('Person 4 Summary'!C28="","",'Person 4 Summary'!C28)</f>
        <v>None</v>
      </c>
      <c r="L25" s="22" t="str">
        <f>IF('Person 4 Summary'!D28="","",'Person 4 Summary'!D28)</f>
        <v/>
      </c>
      <c r="M25" s="23" t="str">
        <f>'Person 4 Summary'!E28</f>
        <v/>
      </c>
      <c r="N25" s="21" t="str">
        <f>IF('Person 5 Summary'!C28="","",'Person 5 Summary'!C28)</f>
        <v>None</v>
      </c>
      <c r="O25" s="22" t="str">
        <f>IF('Person 5 Summary'!D28="","",'Person 5 Summary'!D28)</f>
        <v/>
      </c>
      <c r="P25" s="23" t="str">
        <f>IF('Person 5 Summary'!E28="","",'Person 5 Summary'!E28)</f>
        <v/>
      </c>
      <c r="Q25" s="21" t="str">
        <f>IF('Person 6 Summary'!C28="","",'Person 6 Summary'!C28)</f>
        <v>None</v>
      </c>
      <c r="R25" s="22" t="str">
        <f>IF('Person 6 Summary'!D28="","",'Person 6 Summary'!D28)</f>
        <v/>
      </c>
      <c r="S25" s="23" t="str">
        <f>'Person 6 Summary'!E28</f>
        <v/>
      </c>
      <c r="T25" s="82" t="str">
        <f t="shared" si="15"/>
        <v>None</v>
      </c>
      <c r="U25" s="1">
        <f t="shared" si="16"/>
        <v>3</v>
      </c>
      <c r="V25" s="1">
        <f t="shared" si="17"/>
        <v>0</v>
      </c>
      <c r="W25" s="1">
        <f t="shared" si="18"/>
        <v>0</v>
      </c>
      <c r="X25" s="1">
        <f t="shared" si="19"/>
        <v>0</v>
      </c>
      <c r="Y25" s="1">
        <f t="shared" si="13"/>
        <v>3</v>
      </c>
      <c r="Z25" s="1">
        <f t="shared" si="14"/>
        <v>3</v>
      </c>
    </row>
    <row r="26" spans="1:26" x14ac:dyDescent="0.2">
      <c r="A26" s="49"/>
      <c r="B26" s="120" t="s">
        <v>30</v>
      </c>
      <c r="C26" s="121"/>
      <c r="D26" s="15" t="s">
        <v>35</v>
      </c>
      <c r="E26" s="120" t="s">
        <v>30</v>
      </c>
      <c r="F26" s="121"/>
      <c r="G26" s="15" t="s">
        <v>35</v>
      </c>
      <c r="H26" s="120" t="s">
        <v>30</v>
      </c>
      <c r="I26" s="121"/>
      <c r="J26" s="11" t="s">
        <v>35</v>
      </c>
      <c r="K26" s="122" t="s">
        <v>30</v>
      </c>
      <c r="L26" s="123"/>
      <c r="M26" s="15" t="s">
        <v>35</v>
      </c>
      <c r="N26" s="122" t="s">
        <v>30</v>
      </c>
      <c r="O26" s="123"/>
      <c r="P26" s="15" t="s">
        <v>35</v>
      </c>
      <c r="Q26" s="122" t="s">
        <v>30</v>
      </c>
      <c r="R26" s="123"/>
      <c r="S26" s="15" t="s">
        <v>35</v>
      </c>
      <c r="T26" s="83"/>
      <c r="Y26" s="1">
        <f t="shared" si="13"/>
        <v>0</v>
      </c>
      <c r="Z26" s="1">
        <f t="shared" si="14"/>
        <v>0</v>
      </c>
    </row>
    <row r="27" spans="1:26" x14ac:dyDescent="0.2">
      <c r="A27" s="50" t="s">
        <v>10</v>
      </c>
      <c r="B27" s="20" t="s">
        <v>31</v>
      </c>
      <c r="C27" s="19" t="s">
        <v>43</v>
      </c>
      <c r="D27" s="14" t="str">
        <f>'Person 1 Summary'!E30</f>
        <v/>
      </c>
      <c r="E27" s="13" t="s">
        <v>31</v>
      </c>
      <c r="F27" s="5" t="s">
        <v>43</v>
      </c>
      <c r="G27" s="14" t="str">
        <f>'Person 2 Summary'!E30</f>
        <v/>
      </c>
      <c r="H27" s="13" t="s">
        <v>31</v>
      </c>
      <c r="I27" s="5" t="s">
        <v>43</v>
      </c>
      <c r="J27" s="10" t="str">
        <f>'Person 3 Summary'!E30</f>
        <v/>
      </c>
      <c r="K27" s="38" t="s">
        <v>31</v>
      </c>
      <c r="L27" s="36" t="s">
        <v>43</v>
      </c>
      <c r="M27" s="14" t="str">
        <f>'Person 4 Summary'!E30</f>
        <v/>
      </c>
      <c r="N27" s="38" t="s">
        <v>31</v>
      </c>
      <c r="O27" s="36" t="s">
        <v>43</v>
      </c>
      <c r="P27" s="14" t="str">
        <f>'Person 5 Summary'!E30</f>
        <v/>
      </c>
      <c r="Q27" s="38" t="s">
        <v>31</v>
      </c>
      <c r="R27" s="36" t="s">
        <v>43</v>
      </c>
      <c r="S27" s="14" t="str">
        <f>'Person 5 Summary'!E30</f>
        <v/>
      </c>
      <c r="T27" s="81" t="str">
        <f t="shared" ref="T27:T33" si="20">IF(Y27=0,"",IF(Y27=1,D27,IF(Y27=2,VLOOKUP(Z27,TwoFit,2),IF(Y27=3,VLOOKUP(Z27,ThreeFit,2),IF(Y27=4,VLOOKUP(Z27,FourFit,2),IF(Y27=5,VLOOKUP(Z27,FiveFit,2),VLOOKUP(Z27,SixFit,2)))))))</f>
        <v/>
      </c>
      <c r="U27" s="1">
        <f t="shared" ref="U27:U33" si="21">COUNTIF(D27:M27,"None")</f>
        <v>0</v>
      </c>
      <c r="V27" s="1">
        <f t="shared" ref="V27:V33" si="22">COUNTIF(D27:M27,"Low")</f>
        <v>0</v>
      </c>
      <c r="W27" s="1">
        <f t="shared" ref="W27:W33" si="23">COUNTIF(D27:M27,"Medium")</f>
        <v>0</v>
      </c>
      <c r="X27" s="1">
        <f t="shared" ref="X27:X33" si="24">COUNTIF(D27:M27,"High")</f>
        <v>0</v>
      </c>
      <c r="Y27" s="1">
        <f t="shared" si="13"/>
        <v>0</v>
      </c>
      <c r="Z27" s="1">
        <f t="shared" si="14"/>
        <v>0</v>
      </c>
    </row>
    <row r="28" spans="1:26" x14ac:dyDescent="0.2">
      <c r="A28" s="48" t="s">
        <v>11</v>
      </c>
      <c r="B28" s="21" t="str">
        <f>IF('Person 1 Summary'!C31="","",'Person 1 Summary'!C31)</f>
        <v>None</v>
      </c>
      <c r="C28" s="22" t="str">
        <f>IF('Person 1 Summary'!D31="","",'Person 1 Summary'!D31)</f>
        <v/>
      </c>
      <c r="D28" s="23" t="str">
        <f>'Person 1 Summary'!E31</f>
        <v/>
      </c>
      <c r="E28" s="21" t="str">
        <f>IF('Person 2 Summary'!C31="","",'Person 2 Summary'!C31)</f>
        <v>None</v>
      </c>
      <c r="F28" s="22" t="str">
        <f>IF('Person 2 Summary'!D31="","",'Person 2 Summary'!D31)</f>
        <v/>
      </c>
      <c r="G28" s="23" t="str">
        <f>'Person 2 Summary'!E31</f>
        <v/>
      </c>
      <c r="H28" s="21" t="str">
        <f>IF('Person 3 Summary'!C31="","",'Person 3 Summary'!C31)</f>
        <v>None</v>
      </c>
      <c r="I28" s="22" t="str">
        <f>IF('Person 3 Summary'!D31="","",'Person 3 Summary'!D31)</f>
        <v/>
      </c>
      <c r="J28" s="24" t="str">
        <f>'Person 3 Summary'!E31</f>
        <v/>
      </c>
      <c r="K28" s="21" t="str">
        <f>IF('Person 4 Summary'!C31="","",'Person 4 Summary'!C31)</f>
        <v>None</v>
      </c>
      <c r="L28" s="22" t="str">
        <f>IF('Person 4 Summary'!D31="","",'Person 4 Summary'!D31)</f>
        <v/>
      </c>
      <c r="M28" s="23" t="str">
        <f>'Person 4 Summary'!E31</f>
        <v/>
      </c>
      <c r="N28" s="21" t="str">
        <f>IF('Person 5 Summary'!C31="","",'Person 5 Summary'!C31)</f>
        <v>None</v>
      </c>
      <c r="O28" s="22" t="str">
        <f>IF('Person 5 Summary'!D31="","",'Person 5 Summary'!D31)</f>
        <v/>
      </c>
      <c r="P28" s="23" t="str">
        <f>IF('Person 5 Summary'!E31="","",'Person 5 Summary'!E31)</f>
        <v/>
      </c>
      <c r="Q28" s="21" t="str">
        <f>IF('Person 6 Summary'!C31="","",'Person 6 Summary'!C31)</f>
        <v>None</v>
      </c>
      <c r="R28" s="22" t="str">
        <f>IF('Person 6 Summary'!D31="","",'Person 6 Summary'!D31)</f>
        <v/>
      </c>
      <c r="S28" s="23" t="str">
        <f>'Person 6 Summary'!E31</f>
        <v/>
      </c>
      <c r="T28" s="82" t="str">
        <f t="shared" si="20"/>
        <v>None</v>
      </c>
      <c r="U28" s="1">
        <f t="shared" si="21"/>
        <v>3</v>
      </c>
      <c r="V28" s="1">
        <f t="shared" si="22"/>
        <v>0</v>
      </c>
      <c r="W28" s="1">
        <f t="shared" si="23"/>
        <v>0</v>
      </c>
      <c r="X28" s="1">
        <f t="shared" si="24"/>
        <v>0</v>
      </c>
      <c r="Y28" s="1">
        <f t="shared" si="13"/>
        <v>3</v>
      </c>
      <c r="Z28" s="1">
        <f t="shared" si="14"/>
        <v>3</v>
      </c>
    </row>
    <row r="29" spans="1:26" x14ac:dyDescent="0.2">
      <c r="A29" s="48" t="s">
        <v>12</v>
      </c>
      <c r="B29" s="21" t="str">
        <f>IF('Person 1 Summary'!C32="","",'Person 1 Summary'!C32)</f>
        <v>None</v>
      </c>
      <c r="C29" s="22" t="str">
        <f>IF('Person 1 Summary'!D32="","",'Person 1 Summary'!D32)</f>
        <v/>
      </c>
      <c r="D29" s="23" t="str">
        <f>'Person 1 Summary'!E32</f>
        <v/>
      </c>
      <c r="E29" s="21" t="str">
        <f>IF('Person 2 Summary'!C32="","",'Person 2 Summary'!C32)</f>
        <v>None</v>
      </c>
      <c r="F29" s="22" t="str">
        <f>IF('Person 2 Summary'!D32="","",'Person 2 Summary'!D32)</f>
        <v/>
      </c>
      <c r="G29" s="23" t="str">
        <f>'Person 2 Summary'!E32</f>
        <v/>
      </c>
      <c r="H29" s="21" t="str">
        <f>IF('Person 3 Summary'!C32="","",'Person 3 Summary'!C32)</f>
        <v>None</v>
      </c>
      <c r="I29" s="22" t="str">
        <f>IF('Person 3 Summary'!D32="","",'Person 3 Summary'!D32)</f>
        <v/>
      </c>
      <c r="J29" s="24" t="str">
        <f>'Person 3 Summary'!E32</f>
        <v/>
      </c>
      <c r="K29" s="21" t="str">
        <f>IF('Person 4 Summary'!C32="","",'Person 4 Summary'!C32)</f>
        <v>None</v>
      </c>
      <c r="L29" s="22" t="str">
        <f>IF('Person 4 Summary'!D32="","",'Person 4 Summary'!D32)</f>
        <v/>
      </c>
      <c r="M29" s="23" t="str">
        <f>'Person 4 Summary'!E32</f>
        <v/>
      </c>
      <c r="N29" s="21" t="str">
        <f>IF('Person 5 Summary'!C32="","",'Person 5 Summary'!C32)</f>
        <v>None</v>
      </c>
      <c r="O29" s="22" t="str">
        <f>IF('Person 5 Summary'!D32="","",'Person 5 Summary'!D32)</f>
        <v/>
      </c>
      <c r="P29" s="23" t="str">
        <f>IF('Person 5 Summary'!E32="","",'Person 5 Summary'!E32)</f>
        <v/>
      </c>
      <c r="Q29" s="21" t="str">
        <f>IF('Person 6 Summary'!C32="","",'Person 6 Summary'!C32)</f>
        <v>None</v>
      </c>
      <c r="R29" s="22" t="str">
        <f>IF('Person 6 Summary'!D32="","",'Person 6 Summary'!D32)</f>
        <v/>
      </c>
      <c r="S29" s="23" t="str">
        <f>'Person 6 Summary'!E32</f>
        <v/>
      </c>
      <c r="T29" s="82" t="str">
        <f t="shared" si="20"/>
        <v>None</v>
      </c>
      <c r="U29" s="1">
        <f t="shared" si="21"/>
        <v>3</v>
      </c>
      <c r="V29" s="1">
        <f t="shared" si="22"/>
        <v>0</v>
      </c>
      <c r="W29" s="1">
        <f t="shared" si="23"/>
        <v>0</v>
      </c>
      <c r="X29" s="1">
        <f t="shared" si="24"/>
        <v>0</v>
      </c>
      <c r="Y29" s="1">
        <f t="shared" si="13"/>
        <v>3</v>
      </c>
      <c r="Z29" s="1">
        <f t="shared" si="14"/>
        <v>3</v>
      </c>
    </row>
    <row r="30" spans="1:26" x14ac:dyDescent="0.2">
      <c r="A30" s="48" t="s">
        <v>13</v>
      </c>
      <c r="B30" s="21" t="str">
        <f>IF('Person 1 Summary'!C33="","",'Person 1 Summary'!C33)</f>
        <v>None</v>
      </c>
      <c r="C30" s="22" t="str">
        <f>IF('Person 1 Summary'!D33="","",'Person 1 Summary'!D33)</f>
        <v/>
      </c>
      <c r="D30" s="23" t="str">
        <f>'Person 1 Summary'!E33</f>
        <v/>
      </c>
      <c r="E30" s="21" t="str">
        <f>IF('Person 2 Summary'!C33="","",'Person 2 Summary'!C33)</f>
        <v>None</v>
      </c>
      <c r="F30" s="22" t="str">
        <f>IF('Person 2 Summary'!D33="","",'Person 2 Summary'!D33)</f>
        <v/>
      </c>
      <c r="G30" s="23" t="str">
        <f>'Person 2 Summary'!E33</f>
        <v/>
      </c>
      <c r="H30" s="21" t="str">
        <f>IF('Person 3 Summary'!C33="","",'Person 3 Summary'!C33)</f>
        <v>None</v>
      </c>
      <c r="I30" s="22" t="str">
        <f>IF('Person 3 Summary'!D33="","",'Person 3 Summary'!D33)</f>
        <v/>
      </c>
      <c r="J30" s="24" t="str">
        <f>'Person 3 Summary'!E33</f>
        <v/>
      </c>
      <c r="K30" s="21" t="str">
        <f>IF('Person 4 Summary'!C33="","",'Person 4 Summary'!C33)</f>
        <v>None</v>
      </c>
      <c r="L30" s="22" t="str">
        <f>IF('Person 4 Summary'!D33="","",'Person 4 Summary'!D33)</f>
        <v/>
      </c>
      <c r="M30" s="23" t="str">
        <f>'Person 4 Summary'!E33</f>
        <v/>
      </c>
      <c r="N30" s="21" t="str">
        <f>IF('Person 5 Summary'!C33="","",'Person 5 Summary'!C33)</f>
        <v>None</v>
      </c>
      <c r="O30" s="22" t="str">
        <f>IF('Person 5 Summary'!D33="","",'Person 5 Summary'!D33)</f>
        <v/>
      </c>
      <c r="P30" s="23" t="str">
        <f>IF('Person 5 Summary'!E33="","",'Person 5 Summary'!E33)</f>
        <v/>
      </c>
      <c r="Q30" s="21" t="str">
        <f>IF('Person 6 Summary'!C33="","",'Person 6 Summary'!C33)</f>
        <v>None</v>
      </c>
      <c r="R30" s="22" t="str">
        <f>IF('Person 6 Summary'!D33="","",'Person 6 Summary'!D33)</f>
        <v/>
      </c>
      <c r="S30" s="23" t="str">
        <f>'Person 6 Summary'!E33</f>
        <v/>
      </c>
      <c r="T30" s="82" t="str">
        <f t="shared" si="20"/>
        <v>None</v>
      </c>
      <c r="U30" s="1">
        <f t="shared" si="21"/>
        <v>3</v>
      </c>
      <c r="V30" s="1">
        <f t="shared" si="22"/>
        <v>0</v>
      </c>
      <c r="W30" s="1">
        <f t="shared" si="23"/>
        <v>0</v>
      </c>
      <c r="X30" s="1">
        <f t="shared" si="24"/>
        <v>0</v>
      </c>
      <c r="Y30" s="1">
        <f t="shared" si="13"/>
        <v>3</v>
      </c>
      <c r="Z30" s="1">
        <f t="shared" si="14"/>
        <v>3</v>
      </c>
    </row>
    <row r="31" spans="1:26" x14ac:dyDescent="0.2">
      <c r="A31" s="48" t="s">
        <v>14</v>
      </c>
      <c r="B31" s="21" t="str">
        <f>IF('Person 1 Summary'!C34="","",'Person 1 Summary'!C34)</f>
        <v>None</v>
      </c>
      <c r="C31" s="22" t="str">
        <f>IF('Person 1 Summary'!D34="","",'Person 1 Summary'!D34)</f>
        <v/>
      </c>
      <c r="D31" s="23" t="str">
        <f>'Person 1 Summary'!E34</f>
        <v/>
      </c>
      <c r="E31" s="21" t="str">
        <f>IF('Person 2 Summary'!C34="","",'Person 2 Summary'!C34)</f>
        <v>None</v>
      </c>
      <c r="F31" s="22" t="str">
        <f>IF('Person 2 Summary'!D34="","",'Person 2 Summary'!D34)</f>
        <v/>
      </c>
      <c r="G31" s="23" t="str">
        <f>'Person 2 Summary'!E34</f>
        <v/>
      </c>
      <c r="H31" s="21" t="str">
        <f>IF('Person 3 Summary'!C34="","",'Person 3 Summary'!C34)</f>
        <v>None</v>
      </c>
      <c r="I31" s="22" t="str">
        <f>IF('Person 3 Summary'!D34="","",'Person 3 Summary'!D34)</f>
        <v/>
      </c>
      <c r="J31" s="24" t="str">
        <f>'Person 3 Summary'!E34</f>
        <v/>
      </c>
      <c r="K31" s="21" t="str">
        <f>IF('Person 4 Summary'!C34="","",'Person 4 Summary'!C34)</f>
        <v>None</v>
      </c>
      <c r="L31" s="22" t="str">
        <f>IF('Person 4 Summary'!D34="","",'Person 4 Summary'!D34)</f>
        <v/>
      </c>
      <c r="M31" s="23" t="str">
        <f>'Person 4 Summary'!E34</f>
        <v/>
      </c>
      <c r="N31" s="21" t="str">
        <f>IF('Person 5 Summary'!C34="","",'Person 5 Summary'!C34)</f>
        <v>None</v>
      </c>
      <c r="O31" s="22" t="str">
        <f>IF('Person 5 Summary'!D34="","",'Person 5 Summary'!D34)</f>
        <v/>
      </c>
      <c r="P31" s="23" t="str">
        <f>IF('Person 5 Summary'!E34="","",'Person 5 Summary'!E34)</f>
        <v/>
      </c>
      <c r="Q31" s="21" t="str">
        <f>IF('Person 6 Summary'!C34="","",'Person 6 Summary'!C34)</f>
        <v>None</v>
      </c>
      <c r="R31" s="22" t="str">
        <f>IF('Person 6 Summary'!D34="","",'Person 6 Summary'!D34)</f>
        <v/>
      </c>
      <c r="S31" s="23" t="str">
        <f>'Person 6 Summary'!E34</f>
        <v/>
      </c>
      <c r="T31" s="82" t="str">
        <f t="shared" si="20"/>
        <v>None</v>
      </c>
      <c r="U31" s="1">
        <f t="shared" si="21"/>
        <v>3</v>
      </c>
      <c r="V31" s="1">
        <f t="shared" si="22"/>
        <v>0</v>
      </c>
      <c r="W31" s="1">
        <f t="shared" si="23"/>
        <v>0</v>
      </c>
      <c r="X31" s="1">
        <f t="shared" si="24"/>
        <v>0</v>
      </c>
      <c r="Y31" s="1">
        <f t="shared" si="13"/>
        <v>3</v>
      </c>
      <c r="Z31" s="1">
        <f t="shared" si="14"/>
        <v>3</v>
      </c>
    </row>
    <row r="32" spans="1:26" x14ac:dyDescent="0.2">
      <c r="A32" s="48" t="s">
        <v>15</v>
      </c>
      <c r="B32" s="21" t="str">
        <f>IF('Person 1 Summary'!C35="","",'Person 1 Summary'!C35)</f>
        <v>None</v>
      </c>
      <c r="C32" s="22" t="str">
        <f>IF('Person 1 Summary'!D35="","",'Person 1 Summary'!D35)</f>
        <v/>
      </c>
      <c r="D32" s="23" t="str">
        <f>'Person 1 Summary'!E35</f>
        <v/>
      </c>
      <c r="E32" s="21" t="str">
        <f>IF('Person 2 Summary'!C35="","",'Person 2 Summary'!C35)</f>
        <v>None</v>
      </c>
      <c r="F32" s="22" t="str">
        <f>IF('Person 2 Summary'!D35="","",'Person 2 Summary'!D35)</f>
        <v/>
      </c>
      <c r="G32" s="23" t="str">
        <f>'Person 2 Summary'!E35</f>
        <v/>
      </c>
      <c r="H32" s="21" t="str">
        <f>IF('Person 3 Summary'!C35="","",'Person 3 Summary'!C35)</f>
        <v>None</v>
      </c>
      <c r="I32" s="22" t="str">
        <f>IF('Person 3 Summary'!D35="","",'Person 3 Summary'!D35)</f>
        <v/>
      </c>
      <c r="J32" s="24" t="str">
        <f>'Person 3 Summary'!E35</f>
        <v/>
      </c>
      <c r="K32" s="21" t="str">
        <f>IF('Person 4 Summary'!C35="","",'Person 4 Summary'!C35)</f>
        <v>None</v>
      </c>
      <c r="L32" s="22" t="str">
        <f>IF('Person 4 Summary'!D35="","",'Person 4 Summary'!D35)</f>
        <v/>
      </c>
      <c r="M32" s="23" t="str">
        <f>'Person 4 Summary'!E35</f>
        <v/>
      </c>
      <c r="N32" s="21" t="str">
        <f>IF('Person 5 Summary'!C35="","",'Person 5 Summary'!C35)</f>
        <v>None</v>
      </c>
      <c r="O32" s="22" t="str">
        <f>IF('Person 5 Summary'!D35="","",'Person 5 Summary'!D35)</f>
        <v/>
      </c>
      <c r="P32" s="23" t="str">
        <f>IF('Person 5 Summary'!E35="","",'Person 5 Summary'!E35)</f>
        <v/>
      </c>
      <c r="Q32" s="21" t="str">
        <f>IF('Person 6 Summary'!C35="","",'Person 6 Summary'!C35)</f>
        <v>None</v>
      </c>
      <c r="R32" s="22" t="str">
        <f>IF('Person 6 Summary'!D35="","",'Person 6 Summary'!D35)</f>
        <v/>
      </c>
      <c r="S32" s="23" t="str">
        <f>'Person 6 Summary'!E35</f>
        <v/>
      </c>
      <c r="T32" s="82" t="str">
        <f t="shared" si="20"/>
        <v>None</v>
      </c>
      <c r="U32" s="1">
        <f t="shared" si="21"/>
        <v>3</v>
      </c>
      <c r="V32" s="1">
        <f t="shared" si="22"/>
        <v>0</v>
      </c>
      <c r="W32" s="1">
        <f t="shared" si="23"/>
        <v>0</v>
      </c>
      <c r="X32" s="1">
        <f t="shared" si="24"/>
        <v>0</v>
      </c>
      <c r="Y32" s="1">
        <f t="shared" si="13"/>
        <v>3</v>
      </c>
      <c r="Z32" s="1">
        <f t="shared" si="14"/>
        <v>3</v>
      </c>
    </row>
    <row r="33" spans="1:26" ht="16" thickBot="1" x14ac:dyDescent="0.25">
      <c r="A33" s="48" t="s">
        <v>16</v>
      </c>
      <c r="B33" s="25" t="str">
        <f>IF('Person 1 Summary'!C36="","",'Person 1 Summary'!C36)</f>
        <v>None</v>
      </c>
      <c r="C33" s="26" t="str">
        <f>IF('Person 1 Summary'!D36="","",'Person 1 Summary'!D36)</f>
        <v/>
      </c>
      <c r="D33" s="27" t="str">
        <f>'Person 1 Summary'!E36</f>
        <v/>
      </c>
      <c r="E33" s="25" t="str">
        <f>IF('Person 2 Summary'!C36="","",'Person 2 Summary'!C36)</f>
        <v>None</v>
      </c>
      <c r="F33" s="26" t="str">
        <f>IF('Person 2 Summary'!D36="","",'Person 2 Summary'!D36)</f>
        <v/>
      </c>
      <c r="G33" s="27" t="str">
        <f>'Person 2 Summary'!E36</f>
        <v/>
      </c>
      <c r="H33" s="25" t="str">
        <f>IF('Person 3 Summary'!C36="","",'Person 3 Summary'!C36)</f>
        <v>None</v>
      </c>
      <c r="I33" s="26" t="str">
        <f>IF('Person 3 Summary'!D36="","",'Person 3 Summary'!D36)</f>
        <v/>
      </c>
      <c r="J33" s="28" t="str">
        <f>'Person 3 Summary'!E36</f>
        <v/>
      </c>
      <c r="K33" s="25" t="str">
        <f>IF('Person 4 Summary'!C36="","",'Person 4 Summary'!C36)</f>
        <v>None</v>
      </c>
      <c r="L33" s="26" t="str">
        <f>IF('Person 4 Summary'!D36="","",'Person 4 Summary'!D36)</f>
        <v/>
      </c>
      <c r="M33" s="27" t="str">
        <f>'Person 4 Summary'!E36</f>
        <v/>
      </c>
      <c r="N33" s="25" t="str">
        <f>IF('Person 5 Summary'!C36="","",'Person 5 Summary'!C36)</f>
        <v>None</v>
      </c>
      <c r="O33" s="26" t="str">
        <f>IF('Person 5 Summary'!D36="","",'Person 5 Summary'!D36)</f>
        <v/>
      </c>
      <c r="P33" s="27" t="str">
        <f>IF('Person 5 Summary'!E36="","",'Person 5 Summary'!E36)</f>
        <v/>
      </c>
      <c r="Q33" s="25" t="str">
        <f>IF('Person 6 Summary'!C36="","",'Person 6 Summary'!C36)</f>
        <v>None</v>
      </c>
      <c r="R33" s="26" t="str">
        <f>IF('Person 6 Summary'!D36="","",'Person 6 Summary'!D36)</f>
        <v/>
      </c>
      <c r="S33" s="27" t="str">
        <f>'Person 6 Summary'!E36</f>
        <v/>
      </c>
      <c r="T33" s="84" t="str">
        <f t="shared" si="20"/>
        <v>None</v>
      </c>
      <c r="U33" s="1">
        <f t="shared" si="21"/>
        <v>3</v>
      </c>
      <c r="V33" s="1">
        <f t="shared" si="22"/>
        <v>0</v>
      </c>
      <c r="W33" s="1">
        <f t="shared" si="23"/>
        <v>0</v>
      </c>
      <c r="X33" s="1">
        <f t="shared" si="24"/>
        <v>0</v>
      </c>
      <c r="Y33" s="1">
        <f t="shared" si="13"/>
        <v>3</v>
      </c>
      <c r="Z33" s="1">
        <f t="shared" si="14"/>
        <v>3</v>
      </c>
    </row>
    <row r="35" spans="1:26" x14ac:dyDescent="0.2">
      <c r="C35" t="b">
        <f>IF(SUM(U6:X6)=0,"",IF(SUM(U6:X6)=1,D6,IF(SUM(U6:X6)=2,VLOOKUP((U6+(V6*10)+(W6*100)+(X6*1000)),Settings!O4:P13,2))))</f>
        <v>0</v>
      </c>
    </row>
  </sheetData>
  <mergeCells count="30">
    <mergeCell ref="Q2:S2"/>
    <mergeCell ref="Q3:R3"/>
    <mergeCell ref="Q4:R4"/>
    <mergeCell ref="Q15:R15"/>
    <mergeCell ref="Q26:R26"/>
    <mergeCell ref="N2:P2"/>
    <mergeCell ref="N3:O3"/>
    <mergeCell ref="N4:O4"/>
    <mergeCell ref="N15:O15"/>
    <mergeCell ref="N26:O26"/>
    <mergeCell ref="K4:L4"/>
    <mergeCell ref="K2:M2"/>
    <mergeCell ref="B3:C3"/>
    <mergeCell ref="E3:F3"/>
    <mergeCell ref="H3:I3"/>
    <mergeCell ref="K3:L3"/>
    <mergeCell ref="B2:D2"/>
    <mergeCell ref="E2:G2"/>
    <mergeCell ref="H2:J2"/>
    <mergeCell ref="B4:C4"/>
    <mergeCell ref="E4:F4"/>
    <mergeCell ref="H4:I4"/>
    <mergeCell ref="B15:C15"/>
    <mergeCell ref="H15:I15"/>
    <mergeCell ref="H26:I26"/>
    <mergeCell ref="B26:C26"/>
    <mergeCell ref="K26:L26"/>
    <mergeCell ref="K15:L15"/>
    <mergeCell ref="E15:F15"/>
    <mergeCell ref="E26:F26"/>
  </mergeCells>
  <dataValidations disablePrompts="1" count="1">
    <dataValidation type="list" allowBlank="1" showInputMessage="1" showErrorMessage="1" sqref="B17:D25" xr:uid="{6C420C19-A9D5-4196-A793-35D6136A623B}">
      <formula1>"N/A,Weak,Moderate,Strong"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70A14-B836-4B94-BEE2-213ADF50D23C}">
  <dimension ref="A1:Z190"/>
  <sheetViews>
    <sheetView showGridLines="0" zoomScaleNormal="100" workbookViewId="0">
      <pane xSplit="1" topLeftCell="B1" activePane="topRight" state="frozen"/>
      <selection pane="topRight" activeCell="E8" sqref="E8"/>
    </sheetView>
  </sheetViews>
  <sheetFormatPr baseColWidth="10" defaultColWidth="9.1640625" defaultRowHeight="15" x14ac:dyDescent="0.2"/>
  <cols>
    <col min="1" max="1" width="83.83203125" style="93" customWidth="1"/>
    <col min="2" max="2" width="11" style="93" customWidth="1"/>
    <col min="3" max="11" width="8.5" style="108" customWidth="1"/>
    <col min="12" max="26" width="8.5" style="93" customWidth="1"/>
    <col min="27" max="16384" width="9.1640625" style="93"/>
  </cols>
  <sheetData>
    <row r="1" spans="1:26" ht="22.5" customHeight="1" x14ac:dyDescent="0.25">
      <c r="A1" s="148" t="str">
        <f>CONCATENATE("Minimum Capabilities Needed For  CLM Activities: ",'People Assessed'!C4,)</f>
        <v xml:space="preserve">Minimum Capabilities Needed For  CLM Activities: </v>
      </c>
      <c r="B1" s="149"/>
      <c r="C1" s="150" t="s">
        <v>1</v>
      </c>
      <c r="D1" s="151"/>
      <c r="E1" s="151"/>
      <c r="F1" s="151"/>
      <c r="G1" s="151"/>
      <c r="H1" s="151"/>
      <c r="I1" s="151"/>
      <c r="J1" s="151"/>
      <c r="K1" s="152"/>
      <c r="L1" s="150" t="s">
        <v>17</v>
      </c>
      <c r="M1" s="151"/>
      <c r="N1" s="151"/>
      <c r="O1" s="151"/>
      <c r="P1" s="151"/>
      <c r="Q1" s="151"/>
      <c r="R1" s="151"/>
      <c r="S1" s="151"/>
      <c r="T1" s="152"/>
      <c r="U1" s="153" t="s">
        <v>10</v>
      </c>
      <c r="V1" s="154"/>
      <c r="W1" s="154"/>
      <c r="X1" s="154"/>
      <c r="Y1" s="154"/>
      <c r="Z1" s="155"/>
    </row>
    <row r="2" spans="1:26" ht="92.25" customHeight="1" thickBot="1" x14ac:dyDescent="0.25">
      <c r="A2" s="156" t="s">
        <v>249</v>
      </c>
      <c r="B2" s="157"/>
      <c r="C2" s="94" t="s">
        <v>2</v>
      </c>
      <c r="D2" s="95" t="s">
        <v>3</v>
      </c>
      <c r="E2" s="95" t="s">
        <v>4</v>
      </c>
      <c r="F2" s="95" t="s">
        <v>250</v>
      </c>
      <c r="G2" s="95" t="s">
        <v>5</v>
      </c>
      <c r="H2" s="95" t="s">
        <v>6</v>
      </c>
      <c r="I2" s="95" t="s">
        <v>7</v>
      </c>
      <c r="J2" s="95" t="s">
        <v>8</v>
      </c>
      <c r="K2" s="96" t="s">
        <v>9</v>
      </c>
      <c r="L2" s="94" t="s">
        <v>18</v>
      </c>
      <c r="M2" s="95" t="s">
        <v>19</v>
      </c>
      <c r="N2" s="95" t="s">
        <v>20</v>
      </c>
      <c r="O2" s="95" t="s">
        <v>21</v>
      </c>
      <c r="P2" s="95" t="s">
        <v>22</v>
      </c>
      <c r="Q2" s="95" t="s">
        <v>23</v>
      </c>
      <c r="R2" s="95" t="s">
        <v>24</v>
      </c>
      <c r="S2" s="95" t="s">
        <v>25</v>
      </c>
      <c r="T2" s="96" t="s">
        <v>26</v>
      </c>
      <c r="U2" s="94" t="s">
        <v>251</v>
      </c>
      <c r="V2" s="95" t="s">
        <v>12</v>
      </c>
      <c r="W2" s="95" t="s">
        <v>13</v>
      </c>
      <c r="X2" s="95" t="s">
        <v>14</v>
      </c>
      <c r="Y2" s="95" t="s">
        <v>15</v>
      </c>
      <c r="Z2" s="96" t="s">
        <v>16</v>
      </c>
    </row>
    <row r="3" spans="1:26" ht="15" customHeight="1" thickBot="1" x14ac:dyDescent="0.25">
      <c r="A3" s="97"/>
      <c r="B3" s="98" t="s">
        <v>31</v>
      </c>
      <c r="C3" s="99" t="str">
        <f>IF(COUNTIF(C4:C180,"High")&gt;0,"High",IF(COUNTIF(C4:C180,"Medium")&gt;0,"Medium",IF(COUNTIF(C4:C180,"Low")&gt;0,"Low","None")))</f>
        <v>None</v>
      </c>
      <c r="D3" s="100" t="str">
        <f t="shared" ref="D3:Z3" si="0">IF(COUNTIF(D4:D180,"High")&gt;0,"High",IF(COUNTIF(D4:D180,"Medium")&gt;0,"Medium",IF(COUNTIF(D4:D180,"Low")&gt;0,"Low","None")))</f>
        <v>None</v>
      </c>
      <c r="E3" s="100" t="str">
        <f t="shared" si="0"/>
        <v>None</v>
      </c>
      <c r="F3" s="100" t="str">
        <f t="shared" si="0"/>
        <v>None</v>
      </c>
      <c r="G3" s="100" t="str">
        <f t="shared" si="0"/>
        <v>None</v>
      </c>
      <c r="H3" s="100" t="str">
        <f t="shared" si="0"/>
        <v>None</v>
      </c>
      <c r="I3" s="100" t="str">
        <f t="shared" si="0"/>
        <v>None</v>
      </c>
      <c r="J3" s="100" t="str">
        <f t="shared" si="0"/>
        <v>None</v>
      </c>
      <c r="K3" s="101" t="str">
        <f t="shared" si="0"/>
        <v>None</v>
      </c>
      <c r="L3" s="99" t="str">
        <f t="shared" si="0"/>
        <v>None</v>
      </c>
      <c r="M3" s="100" t="str">
        <f t="shared" si="0"/>
        <v>None</v>
      </c>
      <c r="N3" s="100" t="str">
        <f t="shared" si="0"/>
        <v>None</v>
      </c>
      <c r="O3" s="100" t="str">
        <f t="shared" si="0"/>
        <v>None</v>
      </c>
      <c r="P3" s="100" t="str">
        <f t="shared" si="0"/>
        <v>None</v>
      </c>
      <c r="Q3" s="100" t="str">
        <f t="shared" si="0"/>
        <v>None</v>
      </c>
      <c r="R3" s="100" t="str">
        <f t="shared" si="0"/>
        <v>None</v>
      </c>
      <c r="S3" s="100" t="str">
        <f t="shared" si="0"/>
        <v>None</v>
      </c>
      <c r="T3" s="101" t="str">
        <f t="shared" si="0"/>
        <v>None</v>
      </c>
      <c r="U3" s="99" t="str">
        <f t="shared" si="0"/>
        <v>None</v>
      </c>
      <c r="V3" s="100" t="str">
        <f t="shared" si="0"/>
        <v>None</v>
      </c>
      <c r="W3" s="100" t="str">
        <f t="shared" si="0"/>
        <v>None</v>
      </c>
      <c r="X3" s="100" t="str">
        <f t="shared" si="0"/>
        <v>None</v>
      </c>
      <c r="Y3" s="100" t="str">
        <f t="shared" si="0"/>
        <v>None</v>
      </c>
      <c r="Z3" s="101" t="str">
        <f t="shared" si="0"/>
        <v>None</v>
      </c>
    </row>
    <row r="4" spans="1:26" x14ac:dyDescent="0.2">
      <c r="A4" s="141" t="s">
        <v>252</v>
      </c>
      <c r="B4" s="142"/>
      <c r="C4" s="109"/>
      <c r="D4" s="110"/>
      <c r="E4" s="110"/>
      <c r="F4" s="110"/>
      <c r="G4" s="110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0"/>
      <c r="S4" s="110"/>
      <c r="T4" s="111"/>
      <c r="U4" s="109"/>
      <c r="V4" s="110"/>
      <c r="W4" s="110"/>
      <c r="X4" s="110"/>
      <c r="Y4" s="110"/>
      <c r="Z4" s="111"/>
    </row>
    <row r="5" spans="1:26" x14ac:dyDescent="0.2">
      <c r="A5" s="137" t="s">
        <v>253</v>
      </c>
      <c r="B5" s="138"/>
      <c r="C5" s="102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4"/>
      <c r="U5" s="102"/>
      <c r="V5" s="103"/>
      <c r="W5" s="103"/>
      <c r="X5" s="103"/>
      <c r="Y5" s="103"/>
      <c r="Z5" s="104"/>
    </row>
    <row r="6" spans="1:26" x14ac:dyDescent="0.2">
      <c r="A6" s="137" t="s">
        <v>254</v>
      </c>
      <c r="B6" s="138"/>
      <c r="C6" s="102"/>
      <c r="D6" s="103"/>
      <c r="E6" s="103"/>
      <c r="F6" s="103"/>
      <c r="G6" s="103"/>
      <c r="H6" s="103"/>
      <c r="I6" s="103"/>
      <c r="J6" s="103"/>
      <c r="K6" s="104"/>
      <c r="L6" s="102"/>
      <c r="M6" s="103"/>
      <c r="N6" s="103"/>
      <c r="O6" s="103"/>
      <c r="P6" s="103"/>
      <c r="Q6" s="103"/>
      <c r="R6" s="103"/>
      <c r="S6" s="103"/>
      <c r="T6" s="104"/>
      <c r="U6" s="102"/>
      <c r="V6" s="103"/>
      <c r="W6" s="103"/>
      <c r="X6" s="103"/>
      <c r="Y6" s="103"/>
      <c r="Z6" s="104"/>
    </row>
    <row r="7" spans="1:26" x14ac:dyDescent="0.2">
      <c r="A7" s="137" t="s">
        <v>255</v>
      </c>
      <c r="B7" s="138"/>
      <c r="C7" s="102"/>
      <c r="D7" s="103"/>
      <c r="E7" s="103"/>
      <c r="F7" s="103"/>
      <c r="G7" s="103"/>
      <c r="H7" s="103"/>
      <c r="I7" s="103"/>
      <c r="J7" s="103"/>
      <c r="K7" s="104"/>
      <c r="L7" s="102"/>
      <c r="M7" s="103"/>
      <c r="N7" s="103"/>
      <c r="O7" s="103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</row>
    <row r="8" spans="1:26" x14ac:dyDescent="0.2">
      <c r="A8" s="137" t="s">
        <v>256</v>
      </c>
      <c r="B8" s="138"/>
      <c r="C8" s="102"/>
      <c r="D8" s="103"/>
      <c r="E8" s="103"/>
      <c r="F8" s="103"/>
      <c r="G8" s="103"/>
      <c r="H8" s="103"/>
      <c r="I8" s="103"/>
      <c r="J8" s="103"/>
      <c r="K8" s="104"/>
      <c r="L8" s="102"/>
      <c r="M8" s="103"/>
      <c r="N8" s="103"/>
      <c r="O8" s="103"/>
      <c r="P8" s="103"/>
      <c r="Q8" s="103"/>
      <c r="R8" s="103"/>
      <c r="S8" s="103"/>
      <c r="T8" s="104"/>
      <c r="U8" s="102"/>
      <c r="V8" s="103"/>
      <c r="W8" s="103"/>
      <c r="X8" s="103"/>
      <c r="Y8" s="103"/>
      <c r="Z8" s="104"/>
    </row>
    <row r="9" spans="1:26" x14ac:dyDescent="0.2">
      <c r="A9" s="137" t="s">
        <v>257</v>
      </c>
      <c r="B9" s="138"/>
      <c r="C9" s="102"/>
      <c r="D9" s="103"/>
      <c r="E9" s="103"/>
      <c r="F9" s="103"/>
      <c r="G9" s="103"/>
      <c r="H9" s="103"/>
      <c r="I9" s="103"/>
      <c r="J9" s="103"/>
      <c r="K9" s="104"/>
      <c r="L9" s="102"/>
      <c r="M9" s="103"/>
      <c r="N9" s="103"/>
      <c r="O9" s="103"/>
      <c r="P9" s="103"/>
      <c r="Q9" s="103"/>
      <c r="R9" s="103"/>
      <c r="S9" s="103"/>
      <c r="T9" s="104"/>
      <c r="U9" s="102"/>
      <c r="V9" s="103"/>
      <c r="W9" s="103"/>
      <c r="X9" s="103"/>
      <c r="Y9" s="103"/>
      <c r="Z9" s="104"/>
    </row>
    <row r="10" spans="1:26" x14ac:dyDescent="0.2">
      <c r="A10" s="137" t="s">
        <v>258</v>
      </c>
      <c r="B10" s="138"/>
      <c r="C10" s="102"/>
      <c r="D10" s="103"/>
      <c r="E10" s="103"/>
      <c r="F10" s="103"/>
      <c r="G10" s="103"/>
      <c r="H10" s="103"/>
      <c r="I10" s="103"/>
      <c r="J10" s="103"/>
      <c r="K10" s="104"/>
      <c r="L10" s="102"/>
      <c r="M10" s="103"/>
      <c r="N10" s="103"/>
      <c r="O10" s="103"/>
      <c r="P10" s="103"/>
      <c r="Q10" s="103"/>
      <c r="R10" s="103"/>
      <c r="S10" s="103"/>
      <c r="T10" s="104"/>
      <c r="U10" s="102"/>
      <c r="V10" s="103"/>
      <c r="W10" s="103"/>
      <c r="X10" s="103"/>
      <c r="Y10" s="103"/>
      <c r="Z10" s="104"/>
    </row>
    <row r="11" spans="1:26" x14ac:dyDescent="0.2">
      <c r="A11" s="137" t="s">
        <v>259</v>
      </c>
      <c r="B11" s="138"/>
      <c r="C11" s="102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4"/>
      <c r="U11" s="102"/>
      <c r="V11" s="103"/>
      <c r="W11" s="103"/>
      <c r="X11" s="103"/>
      <c r="Y11" s="103"/>
      <c r="Z11" s="104"/>
    </row>
    <row r="12" spans="1:26" x14ac:dyDescent="0.2">
      <c r="A12" s="137" t="s">
        <v>260</v>
      </c>
      <c r="B12" s="138"/>
      <c r="C12" s="102"/>
      <c r="D12" s="103"/>
      <c r="E12" s="103"/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</row>
    <row r="13" spans="1:26" x14ac:dyDescent="0.2">
      <c r="A13" s="137" t="s">
        <v>261</v>
      </c>
      <c r="B13" s="138"/>
      <c r="C13" s="102"/>
      <c r="D13" s="103"/>
      <c r="E13" s="103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4"/>
      <c r="U13" s="102"/>
      <c r="V13" s="103"/>
      <c r="W13" s="103"/>
      <c r="X13" s="103"/>
      <c r="Y13" s="103"/>
      <c r="Z13" s="104"/>
    </row>
    <row r="14" spans="1:26" ht="16" thickBot="1" x14ac:dyDescent="0.25">
      <c r="A14" s="139" t="s">
        <v>262</v>
      </c>
      <c r="B14" s="140"/>
      <c r="C14" s="105"/>
      <c r="D14" s="106"/>
      <c r="E14" s="106"/>
      <c r="F14" s="106"/>
      <c r="G14" s="106"/>
      <c r="H14" s="106"/>
      <c r="I14" s="106"/>
      <c r="J14" s="106"/>
      <c r="K14" s="107"/>
      <c r="L14" s="105"/>
      <c r="M14" s="106"/>
      <c r="N14" s="106"/>
      <c r="O14" s="106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</row>
    <row r="15" spans="1:26" x14ac:dyDescent="0.2">
      <c r="A15" s="141" t="s">
        <v>263</v>
      </c>
      <c r="B15" s="142"/>
      <c r="C15" s="109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0"/>
      <c r="P15" s="110"/>
      <c r="Q15" s="110"/>
      <c r="R15" s="110"/>
      <c r="S15" s="110"/>
      <c r="T15" s="111"/>
      <c r="U15" s="109"/>
      <c r="V15" s="110"/>
      <c r="W15" s="110"/>
      <c r="X15" s="110"/>
      <c r="Y15" s="110"/>
      <c r="Z15" s="111"/>
    </row>
    <row r="16" spans="1:26" x14ac:dyDescent="0.2">
      <c r="A16" s="137" t="s">
        <v>264</v>
      </c>
      <c r="B16" s="138"/>
      <c r="C16" s="102"/>
      <c r="D16" s="103"/>
      <c r="E16" s="103"/>
      <c r="F16" s="103"/>
      <c r="G16" s="103"/>
      <c r="H16" s="103"/>
      <c r="I16" s="103"/>
      <c r="J16" s="103"/>
      <c r="K16" s="104"/>
      <c r="L16" s="102"/>
      <c r="M16" s="103"/>
      <c r="N16" s="103"/>
      <c r="O16" s="103"/>
      <c r="P16" s="103"/>
      <c r="Q16" s="103"/>
      <c r="R16" s="103"/>
      <c r="S16" s="103"/>
      <c r="T16" s="104"/>
      <c r="U16" s="102"/>
      <c r="V16" s="103"/>
      <c r="W16" s="103"/>
      <c r="X16" s="103"/>
      <c r="Y16" s="103"/>
      <c r="Z16" s="104"/>
    </row>
    <row r="17" spans="1:26" x14ac:dyDescent="0.2">
      <c r="A17" s="137" t="s">
        <v>265</v>
      </c>
      <c r="B17" s="138"/>
      <c r="C17" s="102"/>
      <c r="D17" s="103"/>
      <c r="E17" s="103"/>
      <c r="F17" s="103"/>
      <c r="G17" s="103"/>
      <c r="H17" s="103"/>
      <c r="I17" s="103"/>
      <c r="J17" s="103"/>
      <c r="K17" s="104"/>
      <c r="L17" s="102"/>
      <c r="M17" s="103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4"/>
    </row>
    <row r="18" spans="1:26" x14ac:dyDescent="0.2">
      <c r="A18" s="137" t="s">
        <v>266</v>
      </c>
      <c r="B18" s="138"/>
      <c r="C18" s="102"/>
      <c r="D18" s="103"/>
      <c r="E18" s="103"/>
      <c r="F18" s="103"/>
      <c r="G18" s="103"/>
      <c r="H18" s="103"/>
      <c r="I18" s="103"/>
      <c r="J18" s="103"/>
      <c r="K18" s="104"/>
      <c r="L18" s="102"/>
      <c r="M18" s="103"/>
      <c r="N18" s="103"/>
      <c r="O18" s="103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</row>
    <row r="19" spans="1:26" x14ac:dyDescent="0.2">
      <c r="A19" s="137" t="s">
        <v>267</v>
      </c>
      <c r="B19" s="138"/>
      <c r="C19" s="102"/>
      <c r="D19" s="103"/>
      <c r="E19" s="103"/>
      <c r="F19" s="103"/>
      <c r="G19" s="103"/>
      <c r="H19" s="103"/>
      <c r="I19" s="103"/>
      <c r="J19" s="103"/>
      <c r="K19" s="104"/>
      <c r="L19" s="102"/>
      <c r="M19" s="103"/>
      <c r="N19" s="103"/>
      <c r="O19" s="103"/>
      <c r="P19" s="103"/>
      <c r="Q19" s="103"/>
      <c r="R19" s="103"/>
      <c r="S19" s="103"/>
      <c r="T19" s="104"/>
      <c r="U19" s="102"/>
      <c r="V19" s="103"/>
      <c r="W19" s="103"/>
      <c r="X19" s="103"/>
      <c r="Y19" s="103"/>
      <c r="Z19" s="104"/>
    </row>
    <row r="20" spans="1:26" x14ac:dyDescent="0.2">
      <c r="A20" s="137" t="s">
        <v>268</v>
      </c>
      <c r="B20" s="138"/>
      <c r="C20" s="102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  <c r="U20" s="102"/>
      <c r="V20" s="103"/>
      <c r="W20" s="103"/>
      <c r="X20" s="103"/>
      <c r="Y20" s="103"/>
      <c r="Z20" s="104"/>
    </row>
    <row r="21" spans="1:26" x14ac:dyDescent="0.2">
      <c r="A21" s="137" t="s">
        <v>269</v>
      </c>
      <c r="B21" s="138"/>
      <c r="C21" s="102"/>
      <c r="D21" s="103"/>
      <c r="E21" s="103"/>
      <c r="F21" s="103"/>
      <c r="G21" s="103"/>
      <c r="H21" s="103"/>
      <c r="I21" s="103"/>
      <c r="J21" s="103"/>
      <c r="K21" s="104"/>
      <c r="L21" s="102"/>
      <c r="M21" s="103"/>
      <c r="N21" s="103"/>
      <c r="O21" s="103"/>
      <c r="P21" s="103"/>
      <c r="Q21" s="103"/>
      <c r="R21" s="103"/>
      <c r="S21" s="103"/>
      <c r="T21" s="104"/>
      <c r="U21" s="102"/>
      <c r="V21" s="103"/>
      <c r="W21" s="103"/>
      <c r="X21" s="103"/>
      <c r="Y21" s="103"/>
      <c r="Z21" s="104"/>
    </row>
    <row r="22" spans="1:26" x14ac:dyDescent="0.2">
      <c r="A22" s="137" t="s">
        <v>270</v>
      </c>
      <c r="B22" s="138"/>
      <c r="C22" s="102"/>
      <c r="D22" s="103"/>
      <c r="E22" s="103"/>
      <c r="F22" s="103"/>
      <c r="G22" s="103"/>
      <c r="H22" s="103"/>
      <c r="I22" s="103"/>
      <c r="J22" s="103"/>
      <c r="K22" s="104"/>
      <c r="L22" s="102"/>
      <c r="M22" s="103"/>
      <c r="N22" s="103"/>
      <c r="O22" s="103"/>
      <c r="P22" s="103"/>
      <c r="Q22" s="103"/>
      <c r="R22" s="103"/>
      <c r="S22" s="103"/>
      <c r="T22" s="104"/>
      <c r="U22" s="102"/>
      <c r="V22" s="103"/>
      <c r="W22" s="103"/>
      <c r="X22" s="103"/>
      <c r="Y22" s="103"/>
      <c r="Z22" s="104"/>
    </row>
    <row r="23" spans="1:26" x14ac:dyDescent="0.2">
      <c r="A23" s="137" t="s">
        <v>271</v>
      </c>
      <c r="B23" s="138"/>
      <c r="C23" s="102"/>
      <c r="D23" s="103"/>
      <c r="E23" s="103"/>
      <c r="F23" s="103"/>
      <c r="G23" s="103"/>
      <c r="H23" s="103"/>
      <c r="I23" s="103"/>
      <c r="J23" s="103"/>
      <c r="K23" s="104"/>
      <c r="L23" s="102"/>
      <c r="M23" s="103"/>
      <c r="N23" s="103"/>
      <c r="O23" s="103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</row>
    <row r="24" spans="1:26" x14ac:dyDescent="0.2">
      <c r="A24" s="137" t="s">
        <v>272</v>
      </c>
      <c r="B24" s="138"/>
      <c r="C24" s="102"/>
      <c r="D24" s="103"/>
      <c r="E24" s="103"/>
      <c r="F24" s="103"/>
      <c r="G24" s="103"/>
      <c r="H24" s="103"/>
      <c r="I24" s="103"/>
      <c r="J24" s="103"/>
      <c r="K24" s="104"/>
      <c r="L24" s="102"/>
      <c r="M24" s="103"/>
      <c r="N24" s="103"/>
      <c r="O24" s="103"/>
      <c r="P24" s="103"/>
      <c r="Q24" s="103"/>
      <c r="R24" s="103"/>
      <c r="S24" s="103"/>
      <c r="T24" s="104"/>
      <c r="U24" s="102"/>
      <c r="V24" s="103"/>
      <c r="W24" s="103"/>
      <c r="X24" s="103"/>
      <c r="Y24" s="103"/>
      <c r="Z24" s="104"/>
    </row>
    <row r="25" spans="1:26" ht="16" thickBot="1" x14ac:dyDescent="0.25">
      <c r="A25" s="139" t="s">
        <v>273</v>
      </c>
      <c r="B25" s="140"/>
      <c r="C25" s="102"/>
      <c r="D25" s="103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3"/>
      <c r="R25" s="103"/>
      <c r="S25" s="103"/>
      <c r="T25" s="104"/>
      <c r="U25" s="102"/>
      <c r="V25" s="103"/>
      <c r="W25" s="103"/>
      <c r="X25" s="103"/>
      <c r="Y25" s="103"/>
      <c r="Z25" s="104"/>
    </row>
    <row r="26" spans="1:26" x14ac:dyDescent="0.2">
      <c r="A26" s="146" t="s">
        <v>274</v>
      </c>
      <c r="B26" s="147"/>
      <c r="C26" s="109"/>
      <c r="D26" s="110"/>
      <c r="E26" s="110"/>
      <c r="F26" s="110"/>
      <c r="G26" s="110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1"/>
      <c r="U26" s="109"/>
      <c r="V26" s="110"/>
      <c r="W26" s="110"/>
      <c r="X26" s="110"/>
      <c r="Y26" s="110"/>
      <c r="Z26" s="111"/>
    </row>
    <row r="27" spans="1:26" x14ac:dyDescent="0.2">
      <c r="A27" s="137" t="s">
        <v>275</v>
      </c>
      <c r="B27" s="143"/>
      <c r="C27" s="102"/>
      <c r="D27" s="103"/>
      <c r="E27" s="103"/>
      <c r="F27" s="103"/>
      <c r="G27" s="103"/>
      <c r="H27" s="103"/>
      <c r="I27" s="103"/>
      <c r="J27" s="103"/>
      <c r="K27" s="104"/>
      <c r="L27" s="102"/>
      <c r="M27" s="103"/>
      <c r="N27" s="103"/>
      <c r="O27" s="103"/>
      <c r="P27" s="103"/>
      <c r="Q27" s="103"/>
      <c r="R27" s="103"/>
      <c r="S27" s="103"/>
      <c r="T27" s="104"/>
      <c r="U27" s="102"/>
      <c r="V27" s="103"/>
      <c r="W27" s="103"/>
      <c r="X27" s="103"/>
      <c r="Y27" s="103"/>
      <c r="Z27" s="104"/>
    </row>
    <row r="28" spans="1:26" x14ac:dyDescent="0.2">
      <c r="A28" s="137" t="s">
        <v>276</v>
      </c>
      <c r="B28" s="143"/>
      <c r="C28" s="102"/>
      <c r="D28" s="103"/>
      <c r="E28" s="103"/>
      <c r="F28" s="103"/>
      <c r="G28" s="103"/>
      <c r="H28" s="103"/>
      <c r="I28" s="103"/>
      <c r="J28" s="103"/>
      <c r="K28" s="104"/>
      <c r="L28" s="102"/>
      <c r="M28" s="103"/>
      <c r="N28" s="103"/>
      <c r="O28" s="103"/>
      <c r="P28" s="103"/>
      <c r="Q28" s="103"/>
      <c r="R28" s="103"/>
      <c r="S28" s="103"/>
      <c r="T28" s="104"/>
      <c r="U28" s="102"/>
      <c r="V28" s="103"/>
      <c r="W28" s="103"/>
      <c r="X28" s="103"/>
      <c r="Y28" s="103"/>
      <c r="Z28" s="104"/>
    </row>
    <row r="29" spans="1:26" x14ac:dyDescent="0.2">
      <c r="A29" s="137" t="s">
        <v>277</v>
      </c>
      <c r="B29" s="143"/>
      <c r="C29" s="102"/>
      <c r="D29" s="103"/>
      <c r="E29" s="103"/>
      <c r="F29" s="103"/>
      <c r="G29" s="103"/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4"/>
      <c r="U29" s="102"/>
      <c r="V29" s="103"/>
      <c r="W29" s="103"/>
      <c r="X29" s="103"/>
      <c r="Y29" s="103"/>
      <c r="Z29" s="104"/>
    </row>
    <row r="30" spans="1:26" x14ac:dyDescent="0.2">
      <c r="A30" s="137" t="s">
        <v>278</v>
      </c>
      <c r="B30" s="143"/>
      <c r="C30" s="102"/>
      <c r="D30" s="103"/>
      <c r="E30" s="103"/>
      <c r="F30" s="103"/>
      <c r="G30" s="103"/>
      <c r="H30" s="103"/>
      <c r="I30" s="103"/>
      <c r="J30" s="103"/>
      <c r="K30" s="104"/>
      <c r="L30" s="102"/>
      <c r="M30" s="103"/>
      <c r="N30" s="103"/>
      <c r="O30" s="103"/>
      <c r="P30" s="103"/>
      <c r="Q30" s="103"/>
      <c r="R30" s="103"/>
      <c r="S30" s="103"/>
      <c r="T30" s="104"/>
      <c r="U30" s="102"/>
      <c r="V30" s="103"/>
      <c r="W30" s="103"/>
      <c r="X30" s="103"/>
      <c r="Y30" s="103"/>
      <c r="Z30" s="104"/>
    </row>
    <row r="31" spans="1:26" x14ac:dyDescent="0.2">
      <c r="A31" s="137" t="s">
        <v>279</v>
      </c>
      <c r="B31" s="143"/>
      <c r="C31" s="102"/>
      <c r="D31" s="103"/>
      <c r="E31" s="103"/>
      <c r="F31" s="103"/>
      <c r="G31" s="103"/>
      <c r="H31" s="103"/>
      <c r="I31" s="103"/>
      <c r="J31" s="103"/>
      <c r="K31" s="104"/>
      <c r="L31" s="102"/>
      <c r="M31" s="103"/>
      <c r="N31" s="103"/>
      <c r="O31" s="103"/>
      <c r="P31" s="103"/>
      <c r="Q31" s="103"/>
      <c r="R31" s="103"/>
      <c r="S31" s="103"/>
      <c r="T31" s="104"/>
      <c r="U31" s="102"/>
      <c r="V31" s="103"/>
      <c r="W31" s="103"/>
      <c r="X31" s="103"/>
      <c r="Y31" s="103"/>
      <c r="Z31" s="104"/>
    </row>
    <row r="32" spans="1:26" x14ac:dyDescent="0.2">
      <c r="A32" s="137" t="s">
        <v>280</v>
      </c>
      <c r="B32" s="143"/>
      <c r="C32" s="102"/>
      <c r="D32" s="103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4"/>
      <c r="U32" s="102"/>
      <c r="V32" s="103"/>
      <c r="W32" s="103"/>
      <c r="X32" s="103"/>
      <c r="Y32" s="103"/>
      <c r="Z32" s="104"/>
    </row>
    <row r="33" spans="1:26" x14ac:dyDescent="0.2">
      <c r="A33" s="137" t="s">
        <v>281</v>
      </c>
      <c r="B33" s="143"/>
      <c r="C33" s="102"/>
      <c r="D33" s="103"/>
      <c r="E33" s="103"/>
      <c r="F33" s="103"/>
      <c r="G33" s="103"/>
      <c r="H33" s="103"/>
      <c r="I33" s="103"/>
      <c r="J33" s="103"/>
      <c r="K33" s="104"/>
      <c r="L33" s="102"/>
      <c r="M33" s="103"/>
      <c r="N33" s="103"/>
      <c r="O33" s="103"/>
      <c r="P33" s="103"/>
      <c r="Q33" s="103"/>
      <c r="R33" s="103"/>
      <c r="S33" s="103"/>
      <c r="T33" s="104"/>
      <c r="U33" s="102"/>
      <c r="V33" s="103"/>
      <c r="W33" s="103"/>
      <c r="X33" s="103"/>
      <c r="Y33" s="103"/>
      <c r="Z33" s="104"/>
    </row>
    <row r="34" spans="1:26" x14ac:dyDescent="0.2">
      <c r="A34" s="137" t="s">
        <v>282</v>
      </c>
      <c r="B34" s="143"/>
      <c r="C34" s="102"/>
      <c r="D34" s="103"/>
      <c r="E34" s="103"/>
      <c r="F34" s="103"/>
      <c r="G34" s="103"/>
      <c r="H34" s="103"/>
      <c r="I34" s="103"/>
      <c r="J34" s="103"/>
      <c r="K34" s="104"/>
      <c r="L34" s="102"/>
      <c r="M34" s="103"/>
      <c r="N34" s="103"/>
      <c r="O34" s="103"/>
      <c r="P34" s="103"/>
      <c r="Q34" s="103"/>
      <c r="R34" s="103"/>
      <c r="S34" s="103"/>
      <c r="T34" s="104"/>
      <c r="U34" s="102"/>
      <c r="V34" s="103"/>
      <c r="W34" s="103"/>
      <c r="X34" s="103"/>
      <c r="Y34" s="103"/>
      <c r="Z34" s="104"/>
    </row>
    <row r="35" spans="1:26" x14ac:dyDescent="0.2">
      <c r="A35" s="137" t="s">
        <v>283</v>
      </c>
      <c r="B35" s="143"/>
      <c r="C35" s="102"/>
      <c r="D35" s="103"/>
      <c r="E35" s="103"/>
      <c r="F35" s="103"/>
      <c r="G35" s="103"/>
      <c r="H35" s="103"/>
      <c r="I35" s="103"/>
      <c r="J35" s="103"/>
      <c r="K35" s="104"/>
      <c r="L35" s="102"/>
      <c r="M35" s="103"/>
      <c r="N35" s="103"/>
      <c r="O35" s="103"/>
      <c r="P35" s="103"/>
      <c r="Q35" s="103"/>
      <c r="R35" s="103"/>
      <c r="S35" s="103"/>
      <c r="T35" s="104"/>
      <c r="U35" s="102"/>
      <c r="V35" s="103"/>
      <c r="W35" s="103"/>
      <c r="X35" s="103"/>
      <c r="Y35" s="103"/>
      <c r="Z35" s="104"/>
    </row>
    <row r="36" spans="1:26" ht="16" thickBot="1" x14ac:dyDescent="0.25">
      <c r="A36" s="144" t="s">
        <v>284</v>
      </c>
      <c r="B36" s="145"/>
      <c r="C36" s="102"/>
      <c r="D36" s="103"/>
      <c r="E36" s="103"/>
      <c r="F36" s="103"/>
      <c r="G36" s="103"/>
      <c r="H36" s="103"/>
      <c r="I36" s="103"/>
      <c r="J36" s="103"/>
      <c r="K36" s="104"/>
      <c r="L36" s="102"/>
      <c r="M36" s="103"/>
      <c r="N36" s="103"/>
      <c r="O36" s="103"/>
      <c r="P36" s="103"/>
      <c r="Q36" s="103"/>
      <c r="R36" s="103"/>
      <c r="S36" s="103"/>
      <c r="T36" s="104"/>
      <c r="U36" s="102"/>
      <c r="V36" s="103"/>
      <c r="W36" s="103"/>
      <c r="X36" s="103"/>
      <c r="Y36" s="103"/>
      <c r="Z36" s="104"/>
    </row>
    <row r="37" spans="1:26" x14ac:dyDescent="0.2">
      <c r="A37" s="141" t="s">
        <v>285</v>
      </c>
      <c r="B37" s="142"/>
      <c r="C37" s="109"/>
      <c r="D37" s="110"/>
      <c r="E37" s="110"/>
      <c r="F37" s="110"/>
      <c r="G37" s="110"/>
      <c r="H37" s="110"/>
      <c r="I37" s="110"/>
      <c r="J37" s="110"/>
      <c r="K37" s="1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</row>
    <row r="38" spans="1:26" x14ac:dyDescent="0.2">
      <c r="A38" s="137" t="s">
        <v>286</v>
      </c>
      <c r="B38" s="138"/>
      <c r="C38" s="102"/>
      <c r="D38" s="103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03"/>
      <c r="R38" s="103"/>
      <c r="S38" s="103"/>
      <c r="T38" s="104"/>
      <c r="U38" s="102"/>
      <c r="V38" s="103"/>
      <c r="W38" s="103"/>
      <c r="X38" s="103"/>
      <c r="Y38" s="103"/>
      <c r="Z38" s="104"/>
    </row>
    <row r="39" spans="1:26" x14ac:dyDescent="0.2">
      <c r="A39" s="137" t="s">
        <v>287</v>
      </c>
      <c r="B39" s="138"/>
      <c r="C39" s="102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104"/>
      <c r="U39" s="102"/>
      <c r="V39" s="103"/>
      <c r="W39" s="103"/>
      <c r="X39" s="103"/>
      <c r="Y39" s="103"/>
      <c r="Z39" s="104"/>
    </row>
    <row r="40" spans="1:26" x14ac:dyDescent="0.2">
      <c r="A40" s="137" t="s">
        <v>288</v>
      </c>
      <c r="B40" s="138"/>
      <c r="C40" s="102"/>
      <c r="D40" s="103"/>
      <c r="E40" s="103"/>
      <c r="F40" s="103"/>
      <c r="G40" s="103"/>
      <c r="H40" s="103"/>
      <c r="I40" s="103"/>
      <c r="J40" s="103"/>
      <c r="K40" s="104"/>
      <c r="L40" s="102"/>
      <c r="M40" s="103"/>
      <c r="N40" s="103"/>
      <c r="O40" s="103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</row>
    <row r="41" spans="1:26" x14ac:dyDescent="0.2">
      <c r="A41" s="137" t="s">
        <v>289</v>
      </c>
      <c r="B41" s="138"/>
      <c r="C41" s="102"/>
      <c r="D41" s="103"/>
      <c r="E41" s="103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</row>
    <row r="42" spans="1:26" x14ac:dyDescent="0.2">
      <c r="A42" s="137" t="s">
        <v>290</v>
      </c>
      <c r="B42" s="138"/>
      <c r="C42" s="102"/>
      <c r="D42" s="103"/>
      <c r="E42" s="103"/>
      <c r="F42" s="103"/>
      <c r="G42" s="103"/>
      <c r="H42" s="103"/>
      <c r="I42" s="103"/>
      <c r="J42" s="103"/>
      <c r="K42" s="104"/>
      <c r="L42" s="102"/>
      <c r="M42" s="103"/>
      <c r="N42" s="103"/>
      <c r="O42" s="103"/>
      <c r="P42" s="103"/>
      <c r="Q42" s="103"/>
      <c r="R42" s="103"/>
      <c r="S42" s="103"/>
      <c r="T42" s="104"/>
      <c r="U42" s="102"/>
      <c r="V42" s="103"/>
      <c r="W42" s="103"/>
      <c r="X42" s="103"/>
      <c r="Y42" s="103"/>
      <c r="Z42" s="104"/>
    </row>
    <row r="43" spans="1:26" x14ac:dyDescent="0.2">
      <c r="A43" s="137" t="s">
        <v>291</v>
      </c>
      <c r="B43" s="138"/>
      <c r="C43" s="102"/>
      <c r="D43" s="103"/>
      <c r="E43" s="103"/>
      <c r="F43" s="103"/>
      <c r="G43" s="103"/>
      <c r="H43" s="103"/>
      <c r="I43" s="103"/>
      <c r="J43" s="103"/>
      <c r="K43" s="104"/>
      <c r="L43" s="102"/>
      <c r="M43" s="103"/>
      <c r="N43" s="103"/>
      <c r="O43" s="103"/>
      <c r="P43" s="103"/>
      <c r="Q43" s="103"/>
      <c r="R43" s="103"/>
      <c r="S43" s="103"/>
      <c r="T43" s="104"/>
      <c r="U43" s="102"/>
      <c r="V43" s="103"/>
      <c r="W43" s="103"/>
      <c r="X43" s="103"/>
      <c r="Y43" s="103"/>
      <c r="Z43" s="104"/>
    </row>
    <row r="44" spans="1:26" x14ac:dyDescent="0.2">
      <c r="A44" s="137" t="s">
        <v>292</v>
      </c>
      <c r="B44" s="138"/>
      <c r="C44" s="102"/>
      <c r="D44" s="103"/>
      <c r="E44" s="103"/>
      <c r="F44" s="103"/>
      <c r="G44" s="103"/>
      <c r="H44" s="103"/>
      <c r="I44" s="103"/>
      <c r="J44" s="103"/>
      <c r="K44" s="104"/>
      <c r="L44" s="102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4"/>
    </row>
    <row r="45" spans="1:26" x14ac:dyDescent="0.2">
      <c r="A45" s="137" t="s">
        <v>293</v>
      </c>
      <c r="B45" s="138"/>
      <c r="C45" s="102"/>
      <c r="D45" s="103"/>
      <c r="E45" s="103"/>
      <c r="F45" s="103"/>
      <c r="G45" s="103"/>
      <c r="H45" s="103"/>
      <c r="I45" s="103"/>
      <c r="J45" s="103"/>
      <c r="K45" s="104"/>
      <c r="L45" s="102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4"/>
    </row>
    <row r="46" spans="1:26" x14ac:dyDescent="0.2">
      <c r="A46" s="137" t="s">
        <v>294</v>
      </c>
      <c r="B46" s="138"/>
      <c r="C46" s="102"/>
      <c r="D46" s="103"/>
      <c r="E46" s="103"/>
      <c r="F46" s="103"/>
      <c r="G46" s="103"/>
      <c r="H46" s="103"/>
      <c r="I46" s="103"/>
      <c r="J46" s="103"/>
      <c r="K46" s="104"/>
      <c r="L46" s="102"/>
      <c r="M46" s="103"/>
      <c r="N46" s="103"/>
      <c r="O46" s="103"/>
      <c r="P46" s="103"/>
      <c r="Q46" s="103"/>
      <c r="R46" s="103"/>
      <c r="S46" s="103"/>
      <c r="T46" s="104"/>
      <c r="U46" s="102"/>
      <c r="V46" s="103"/>
      <c r="W46" s="103"/>
      <c r="X46" s="103"/>
      <c r="Y46" s="103"/>
      <c r="Z46" s="104"/>
    </row>
    <row r="47" spans="1:26" ht="16" thickBot="1" x14ac:dyDescent="0.25">
      <c r="A47" s="139" t="s">
        <v>295</v>
      </c>
      <c r="B47" s="140"/>
      <c r="C47" s="105"/>
      <c r="D47" s="106"/>
      <c r="E47" s="106"/>
      <c r="F47" s="106"/>
      <c r="G47" s="106"/>
      <c r="H47" s="106"/>
      <c r="I47" s="106"/>
      <c r="J47" s="106"/>
      <c r="K47" s="107"/>
      <c r="L47" s="105"/>
      <c r="M47" s="106"/>
      <c r="N47" s="106"/>
      <c r="O47" s="106"/>
      <c r="P47" s="106"/>
      <c r="Q47" s="106"/>
      <c r="R47" s="106"/>
      <c r="S47" s="106"/>
      <c r="T47" s="107"/>
      <c r="U47" s="105"/>
      <c r="V47" s="106"/>
      <c r="W47" s="106"/>
      <c r="X47" s="106"/>
      <c r="Y47" s="106"/>
      <c r="Z47" s="107"/>
    </row>
    <row r="48" spans="1:26" x14ac:dyDescent="0.2">
      <c r="A48" s="141" t="s">
        <v>296</v>
      </c>
      <c r="B48" s="142"/>
      <c r="C48" s="109"/>
      <c r="D48" s="110"/>
      <c r="E48" s="110"/>
      <c r="F48" s="110"/>
      <c r="G48" s="110"/>
      <c r="H48" s="110"/>
      <c r="I48" s="110"/>
      <c r="J48" s="110"/>
      <c r="K48" s="111"/>
      <c r="L48" s="109"/>
      <c r="M48" s="110"/>
      <c r="N48" s="110"/>
      <c r="O48" s="110"/>
      <c r="P48" s="110"/>
      <c r="Q48" s="110"/>
      <c r="R48" s="110"/>
      <c r="S48" s="110"/>
      <c r="T48" s="111"/>
      <c r="U48" s="109"/>
      <c r="V48" s="110"/>
      <c r="W48" s="110"/>
      <c r="X48" s="110"/>
      <c r="Y48" s="110"/>
      <c r="Z48" s="111"/>
    </row>
    <row r="49" spans="1:26" x14ac:dyDescent="0.2">
      <c r="A49" s="137" t="s">
        <v>297</v>
      </c>
      <c r="B49" s="138"/>
      <c r="C49" s="102"/>
      <c r="D49" s="103"/>
      <c r="E49" s="103"/>
      <c r="F49" s="103"/>
      <c r="G49" s="103"/>
      <c r="H49" s="103"/>
      <c r="I49" s="103"/>
      <c r="J49" s="103"/>
      <c r="K49" s="104"/>
      <c r="L49" s="102"/>
      <c r="M49" s="103"/>
      <c r="N49" s="103"/>
      <c r="O49" s="103"/>
      <c r="P49" s="103"/>
      <c r="Q49" s="103"/>
      <c r="R49" s="103"/>
      <c r="S49" s="103"/>
      <c r="T49" s="104"/>
      <c r="U49" s="102"/>
      <c r="V49" s="103"/>
      <c r="W49" s="103"/>
      <c r="X49" s="103"/>
      <c r="Y49" s="103"/>
      <c r="Z49" s="104"/>
    </row>
    <row r="50" spans="1:26" x14ac:dyDescent="0.2">
      <c r="A50" s="137" t="s">
        <v>298</v>
      </c>
      <c r="B50" s="138"/>
      <c r="C50" s="102"/>
      <c r="D50" s="103"/>
      <c r="E50" s="103"/>
      <c r="F50" s="103"/>
      <c r="G50" s="103"/>
      <c r="H50" s="103"/>
      <c r="I50" s="103"/>
      <c r="J50" s="103"/>
      <c r="K50" s="104"/>
      <c r="L50" s="102"/>
      <c r="M50" s="103"/>
      <c r="N50" s="103"/>
      <c r="O50" s="103"/>
      <c r="P50" s="103"/>
      <c r="Q50" s="103"/>
      <c r="R50" s="103"/>
      <c r="S50" s="103"/>
      <c r="T50" s="104"/>
      <c r="U50" s="102"/>
      <c r="V50" s="103"/>
      <c r="W50" s="103"/>
      <c r="X50" s="103"/>
      <c r="Y50" s="103"/>
      <c r="Z50" s="104"/>
    </row>
    <row r="51" spans="1:26" x14ac:dyDescent="0.2">
      <c r="A51" s="137" t="s">
        <v>299</v>
      </c>
      <c r="B51" s="138"/>
      <c r="C51" s="102"/>
      <c r="D51" s="103"/>
      <c r="E51" s="103"/>
      <c r="F51" s="103"/>
      <c r="G51" s="103"/>
      <c r="H51" s="103"/>
      <c r="I51" s="103"/>
      <c r="J51" s="103"/>
      <c r="K51" s="104"/>
      <c r="L51" s="102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4"/>
    </row>
    <row r="52" spans="1:26" x14ac:dyDescent="0.2">
      <c r="A52" s="137" t="s">
        <v>300</v>
      </c>
      <c r="B52" s="138"/>
      <c r="C52" s="102"/>
      <c r="D52" s="103"/>
      <c r="E52" s="103"/>
      <c r="F52" s="103"/>
      <c r="G52" s="103"/>
      <c r="H52" s="103"/>
      <c r="I52" s="103"/>
      <c r="J52" s="103"/>
      <c r="K52" s="104"/>
      <c r="L52" s="102"/>
      <c r="M52" s="103"/>
      <c r="N52" s="103"/>
      <c r="O52" s="103"/>
      <c r="P52" s="103"/>
      <c r="Q52" s="103"/>
      <c r="R52" s="103"/>
      <c r="S52" s="103"/>
      <c r="T52" s="104"/>
      <c r="U52" s="102"/>
      <c r="V52" s="103"/>
      <c r="W52" s="103"/>
      <c r="X52" s="103"/>
      <c r="Y52" s="103"/>
      <c r="Z52" s="104"/>
    </row>
    <row r="53" spans="1:26" x14ac:dyDescent="0.2">
      <c r="A53" s="137" t="s">
        <v>301</v>
      </c>
      <c r="B53" s="138"/>
      <c r="C53" s="102"/>
      <c r="D53" s="103"/>
      <c r="E53" s="103"/>
      <c r="F53" s="103"/>
      <c r="G53" s="103"/>
      <c r="H53" s="103"/>
      <c r="I53" s="103"/>
      <c r="J53" s="103"/>
      <c r="K53" s="104"/>
      <c r="L53" s="102"/>
      <c r="M53" s="103"/>
      <c r="N53" s="103"/>
      <c r="O53" s="103"/>
      <c r="P53" s="103"/>
      <c r="Q53" s="103"/>
      <c r="R53" s="103"/>
      <c r="S53" s="103"/>
      <c r="T53" s="104"/>
      <c r="U53" s="102"/>
      <c r="V53" s="103"/>
      <c r="W53" s="103"/>
      <c r="X53" s="103"/>
      <c r="Y53" s="103"/>
      <c r="Z53" s="104"/>
    </row>
    <row r="54" spans="1:26" x14ac:dyDescent="0.2">
      <c r="A54" s="137" t="s">
        <v>302</v>
      </c>
      <c r="B54" s="138"/>
      <c r="C54" s="102"/>
      <c r="D54" s="103"/>
      <c r="E54" s="103"/>
      <c r="F54" s="103"/>
      <c r="G54" s="103"/>
      <c r="H54" s="103"/>
      <c r="I54" s="103"/>
      <c r="J54" s="103"/>
      <c r="K54" s="104"/>
      <c r="L54" s="102"/>
      <c r="M54" s="103"/>
      <c r="N54" s="103"/>
      <c r="O54" s="103"/>
      <c r="P54" s="103"/>
      <c r="Q54" s="103"/>
      <c r="R54" s="103"/>
      <c r="S54" s="103"/>
      <c r="T54" s="104"/>
      <c r="U54" s="102"/>
      <c r="V54" s="103"/>
      <c r="W54" s="103"/>
      <c r="X54" s="103"/>
      <c r="Y54" s="103"/>
      <c r="Z54" s="104"/>
    </row>
    <row r="55" spans="1:26" x14ac:dyDescent="0.2">
      <c r="A55" s="137" t="s">
        <v>303</v>
      </c>
      <c r="B55" s="138"/>
      <c r="C55" s="102"/>
      <c r="D55" s="103"/>
      <c r="E55" s="103"/>
      <c r="F55" s="103"/>
      <c r="G55" s="103"/>
      <c r="H55" s="103"/>
      <c r="I55" s="103"/>
      <c r="J55" s="103"/>
      <c r="K55" s="104"/>
      <c r="L55" s="102"/>
      <c r="M55" s="103"/>
      <c r="N55" s="103"/>
      <c r="O55" s="103"/>
      <c r="P55" s="103"/>
      <c r="Q55" s="103"/>
      <c r="R55" s="103"/>
      <c r="S55" s="103"/>
      <c r="T55" s="104"/>
      <c r="U55" s="102"/>
      <c r="V55" s="103"/>
      <c r="W55" s="103"/>
      <c r="X55" s="103"/>
      <c r="Y55" s="103"/>
      <c r="Z55" s="104"/>
    </row>
    <row r="56" spans="1:26" x14ac:dyDescent="0.2">
      <c r="A56" s="137" t="s">
        <v>304</v>
      </c>
      <c r="B56" s="138"/>
      <c r="C56" s="102"/>
      <c r="D56" s="103"/>
      <c r="E56" s="103"/>
      <c r="F56" s="103"/>
      <c r="G56" s="103"/>
      <c r="H56" s="103"/>
      <c r="I56" s="103"/>
      <c r="J56" s="103"/>
      <c r="K56" s="104"/>
      <c r="L56" s="102"/>
      <c r="M56" s="103"/>
      <c r="N56" s="103"/>
      <c r="O56" s="103"/>
      <c r="P56" s="103"/>
      <c r="Q56" s="103"/>
      <c r="R56" s="103"/>
      <c r="S56" s="103"/>
      <c r="T56" s="104"/>
      <c r="U56" s="102"/>
      <c r="V56" s="103"/>
      <c r="W56" s="103"/>
      <c r="X56" s="103"/>
      <c r="Y56" s="103"/>
      <c r="Z56" s="104"/>
    </row>
    <row r="57" spans="1:26" x14ac:dyDescent="0.2">
      <c r="A57" s="137" t="s">
        <v>305</v>
      </c>
      <c r="B57" s="138"/>
      <c r="C57" s="102"/>
      <c r="D57" s="103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4"/>
    </row>
    <row r="58" spans="1:26" ht="16" thickBot="1" x14ac:dyDescent="0.25">
      <c r="A58" s="139" t="s">
        <v>306</v>
      </c>
      <c r="B58" s="140"/>
      <c r="C58" s="105"/>
      <c r="D58" s="106"/>
      <c r="E58" s="106"/>
      <c r="F58" s="106"/>
      <c r="G58" s="106"/>
      <c r="H58" s="106"/>
      <c r="I58" s="106"/>
      <c r="J58" s="106"/>
      <c r="K58" s="107"/>
      <c r="L58" s="105"/>
      <c r="M58" s="106"/>
      <c r="N58" s="106"/>
      <c r="O58" s="106"/>
      <c r="P58" s="106"/>
      <c r="Q58" s="106"/>
      <c r="R58" s="106"/>
      <c r="S58" s="106"/>
      <c r="T58" s="107"/>
      <c r="U58" s="105"/>
      <c r="V58" s="106"/>
      <c r="W58" s="106"/>
      <c r="X58" s="106"/>
      <c r="Y58" s="106"/>
      <c r="Z58" s="107"/>
    </row>
    <row r="59" spans="1:26" x14ac:dyDescent="0.2">
      <c r="A59" s="141" t="s">
        <v>307</v>
      </c>
      <c r="B59" s="142"/>
      <c r="C59" s="109"/>
      <c r="D59" s="110"/>
      <c r="E59" s="110"/>
      <c r="F59" s="110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0"/>
      <c r="R59" s="110"/>
      <c r="S59" s="110"/>
      <c r="T59" s="111"/>
      <c r="U59" s="109"/>
      <c r="V59" s="110"/>
      <c r="W59" s="110"/>
      <c r="X59" s="110"/>
      <c r="Y59" s="110"/>
      <c r="Z59" s="111"/>
    </row>
    <row r="60" spans="1:26" x14ac:dyDescent="0.2">
      <c r="A60" s="137" t="s">
        <v>308</v>
      </c>
      <c r="B60" s="138"/>
      <c r="C60" s="102"/>
      <c r="D60" s="103"/>
      <c r="E60" s="103"/>
      <c r="F60" s="103"/>
      <c r="G60" s="103"/>
      <c r="H60" s="103"/>
      <c r="I60" s="103"/>
      <c r="J60" s="103"/>
      <c r="K60" s="104"/>
      <c r="L60" s="102"/>
      <c r="M60" s="103"/>
      <c r="N60" s="103"/>
      <c r="O60" s="103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</row>
    <row r="61" spans="1:26" x14ac:dyDescent="0.2">
      <c r="A61" s="137" t="s">
        <v>309</v>
      </c>
      <c r="B61" s="138"/>
      <c r="C61" s="102"/>
      <c r="D61" s="103"/>
      <c r="E61" s="103"/>
      <c r="F61" s="103"/>
      <c r="G61" s="103"/>
      <c r="H61" s="103"/>
      <c r="I61" s="103"/>
      <c r="J61" s="103"/>
      <c r="K61" s="104"/>
      <c r="L61" s="102"/>
      <c r="M61" s="103"/>
      <c r="N61" s="103"/>
      <c r="O61" s="103"/>
      <c r="P61" s="103"/>
      <c r="Q61" s="103"/>
      <c r="R61" s="103"/>
      <c r="S61" s="103"/>
      <c r="T61" s="104"/>
      <c r="U61" s="102"/>
      <c r="V61" s="103"/>
      <c r="W61" s="103"/>
      <c r="X61" s="103"/>
      <c r="Y61" s="103"/>
      <c r="Z61" s="104"/>
    </row>
    <row r="62" spans="1:26" x14ac:dyDescent="0.2">
      <c r="A62" s="137" t="s">
        <v>310</v>
      </c>
      <c r="B62" s="138"/>
      <c r="C62" s="102"/>
      <c r="D62" s="103"/>
      <c r="E62" s="103"/>
      <c r="F62" s="103"/>
      <c r="G62" s="103"/>
      <c r="H62" s="103"/>
      <c r="I62" s="103"/>
      <c r="J62" s="103"/>
      <c r="K62" s="104"/>
      <c r="L62" s="102"/>
      <c r="M62" s="103"/>
      <c r="N62" s="103"/>
      <c r="O62" s="103"/>
      <c r="P62" s="103"/>
      <c r="Q62" s="103"/>
      <c r="R62" s="103"/>
      <c r="S62" s="103"/>
      <c r="T62" s="104"/>
      <c r="U62" s="102"/>
      <c r="V62" s="103"/>
      <c r="W62" s="103"/>
      <c r="X62" s="103"/>
      <c r="Y62" s="103"/>
      <c r="Z62" s="104"/>
    </row>
    <row r="63" spans="1:26" x14ac:dyDescent="0.2">
      <c r="A63" s="137" t="s">
        <v>311</v>
      </c>
      <c r="B63" s="138"/>
      <c r="C63" s="102"/>
      <c r="D63" s="103"/>
      <c r="E63" s="103"/>
      <c r="F63" s="103"/>
      <c r="G63" s="103"/>
      <c r="H63" s="103"/>
      <c r="I63" s="103"/>
      <c r="J63" s="103"/>
      <c r="K63" s="104"/>
      <c r="L63" s="102"/>
      <c r="M63" s="103"/>
      <c r="N63" s="103"/>
      <c r="O63" s="103"/>
      <c r="P63" s="103"/>
      <c r="Q63" s="103"/>
      <c r="R63" s="103"/>
      <c r="S63" s="103"/>
      <c r="T63" s="104"/>
      <c r="U63" s="102"/>
      <c r="V63" s="103"/>
      <c r="W63" s="103"/>
      <c r="X63" s="103"/>
      <c r="Y63" s="103"/>
      <c r="Z63" s="104"/>
    </row>
    <row r="64" spans="1:26" x14ac:dyDescent="0.2">
      <c r="A64" s="137" t="s">
        <v>312</v>
      </c>
      <c r="B64" s="138"/>
      <c r="C64" s="102"/>
      <c r="D64" s="103"/>
      <c r="E64" s="103"/>
      <c r="F64" s="103"/>
      <c r="G64" s="103"/>
      <c r="H64" s="103"/>
      <c r="I64" s="103"/>
      <c r="J64" s="103"/>
      <c r="K64" s="104"/>
      <c r="L64" s="102"/>
      <c r="M64" s="103"/>
      <c r="N64" s="103"/>
      <c r="O64" s="103"/>
      <c r="P64" s="103"/>
      <c r="Q64" s="103"/>
      <c r="R64" s="103"/>
      <c r="S64" s="103"/>
      <c r="T64" s="104"/>
      <c r="U64" s="102"/>
      <c r="V64" s="103"/>
      <c r="W64" s="103"/>
      <c r="X64" s="103"/>
      <c r="Y64" s="103"/>
      <c r="Z64" s="104"/>
    </row>
    <row r="65" spans="1:26" x14ac:dyDescent="0.2">
      <c r="A65" s="137" t="s">
        <v>313</v>
      </c>
      <c r="B65" s="138"/>
      <c r="C65" s="102"/>
      <c r="D65" s="103"/>
      <c r="E65" s="103"/>
      <c r="F65" s="103"/>
      <c r="G65" s="103"/>
      <c r="H65" s="103"/>
      <c r="I65" s="103"/>
      <c r="J65" s="103"/>
      <c r="K65" s="104"/>
      <c r="L65" s="102"/>
      <c r="M65" s="103"/>
      <c r="N65" s="103"/>
      <c r="O65" s="103"/>
      <c r="P65" s="103"/>
      <c r="Q65" s="103"/>
      <c r="R65" s="103"/>
      <c r="S65" s="103"/>
      <c r="T65" s="104"/>
      <c r="U65" s="102"/>
      <c r="V65" s="103"/>
      <c r="W65" s="103"/>
      <c r="X65" s="103"/>
      <c r="Y65" s="103"/>
      <c r="Z65" s="104"/>
    </row>
    <row r="66" spans="1:26" x14ac:dyDescent="0.2">
      <c r="A66" s="137" t="s">
        <v>314</v>
      </c>
      <c r="B66" s="138"/>
      <c r="C66" s="102"/>
      <c r="D66" s="103"/>
      <c r="E66" s="103"/>
      <c r="F66" s="103"/>
      <c r="G66" s="103"/>
      <c r="H66" s="103"/>
      <c r="I66" s="103"/>
      <c r="J66" s="103"/>
      <c r="K66" s="104"/>
      <c r="L66" s="102"/>
      <c r="M66" s="103"/>
      <c r="N66" s="103"/>
      <c r="O66" s="103"/>
      <c r="P66" s="103"/>
      <c r="Q66" s="103"/>
      <c r="R66" s="103"/>
      <c r="S66" s="103"/>
      <c r="T66" s="104"/>
      <c r="U66" s="102"/>
      <c r="V66" s="103"/>
      <c r="W66" s="103"/>
      <c r="X66" s="103"/>
      <c r="Y66" s="103"/>
      <c r="Z66" s="104"/>
    </row>
    <row r="67" spans="1:26" x14ac:dyDescent="0.2">
      <c r="A67" s="137" t="s">
        <v>315</v>
      </c>
      <c r="B67" s="138"/>
      <c r="C67" s="102"/>
      <c r="D67" s="103"/>
      <c r="E67" s="103"/>
      <c r="F67" s="103"/>
      <c r="G67" s="103"/>
      <c r="H67" s="103"/>
      <c r="I67" s="103"/>
      <c r="J67" s="103"/>
      <c r="K67" s="104"/>
      <c r="L67" s="102"/>
      <c r="M67" s="103"/>
      <c r="N67" s="103"/>
      <c r="O67" s="103"/>
      <c r="P67" s="103"/>
      <c r="Q67" s="103"/>
      <c r="R67" s="103"/>
      <c r="S67" s="103"/>
      <c r="T67" s="104"/>
      <c r="U67" s="102"/>
      <c r="V67" s="103"/>
      <c r="W67" s="103"/>
      <c r="X67" s="103"/>
      <c r="Y67" s="103"/>
      <c r="Z67" s="104"/>
    </row>
    <row r="68" spans="1:26" x14ac:dyDescent="0.2">
      <c r="A68" s="137" t="s">
        <v>316</v>
      </c>
      <c r="B68" s="138"/>
      <c r="C68" s="102"/>
      <c r="D68" s="103"/>
      <c r="E68" s="103"/>
      <c r="F68" s="103"/>
      <c r="G68" s="103"/>
      <c r="H68" s="103"/>
      <c r="I68" s="103"/>
      <c r="J68" s="103"/>
      <c r="K68" s="104"/>
      <c r="L68" s="102"/>
      <c r="M68" s="103"/>
      <c r="N68" s="103"/>
      <c r="O68" s="103"/>
      <c r="P68" s="103"/>
      <c r="Q68" s="103"/>
      <c r="R68" s="103"/>
      <c r="S68" s="103"/>
      <c r="T68" s="104"/>
      <c r="U68" s="102"/>
      <c r="V68" s="103"/>
      <c r="W68" s="103"/>
      <c r="X68" s="103"/>
      <c r="Y68" s="103"/>
      <c r="Z68" s="104"/>
    </row>
    <row r="69" spans="1:26" ht="16" thickBot="1" x14ac:dyDescent="0.25">
      <c r="A69" s="139" t="s">
        <v>317</v>
      </c>
      <c r="B69" s="140"/>
      <c r="C69" s="105"/>
      <c r="D69" s="106"/>
      <c r="E69" s="106"/>
      <c r="F69" s="106"/>
      <c r="G69" s="106"/>
      <c r="H69" s="106"/>
      <c r="I69" s="106"/>
      <c r="J69" s="106"/>
      <c r="K69" s="107"/>
      <c r="L69" s="105"/>
      <c r="M69" s="106"/>
      <c r="N69" s="106"/>
      <c r="O69" s="106"/>
      <c r="P69" s="106"/>
      <c r="Q69" s="106"/>
      <c r="R69" s="106"/>
      <c r="S69" s="106"/>
      <c r="T69" s="107"/>
      <c r="U69" s="105"/>
      <c r="V69" s="106"/>
      <c r="W69" s="106"/>
      <c r="X69" s="106"/>
      <c r="Y69" s="106"/>
      <c r="Z69" s="107"/>
    </row>
    <row r="70" spans="1:26" x14ac:dyDescent="0.2">
      <c r="A70" s="141" t="s">
        <v>318</v>
      </c>
      <c r="B70" s="142"/>
      <c r="C70" s="109"/>
      <c r="D70" s="110"/>
      <c r="E70" s="110"/>
      <c r="F70" s="110"/>
      <c r="G70" s="110"/>
      <c r="H70" s="110"/>
      <c r="I70" s="110"/>
      <c r="J70" s="110"/>
      <c r="K70" s="111"/>
      <c r="L70" s="109"/>
      <c r="M70" s="110"/>
      <c r="N70" s="110"/>
      <c r="O70" s="110"/>
      <c r="P70" s="110"/>
      <c r="Q70" s="110"/>
      <c r="R70" s="110"/>
      <c r="S70" s="110"/>
      <c r="T70" s="111"/>
      <c r="U70" s="109"/>
      <c r="V70" s="110"/>
      <c r="W70" s="110"/>
      <c r="X70" s="110"/>
      <c r="Y70" s="110"/>
      <c r="Z70" s="111"/>
    </row>
    <row r="71" spans="1:26" x14ac:dyDescent="0.2">
      <c r="A71" s="137" t="s">
        <v>319</v>
      </c>
      <c r="B71" s="138"/>
      <c r="C71" s="102"/>
      <c r="D71" s="103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4"/>
    </row>
    <row r="72" spans="1:26" x14ac:dyDescent="0.2">
      <c r="A72" s="137" t="s">
        <v>320</v>
      </c>
      <c r="B72" s="138"/>
      <c r="C72" s="102"/>
      <c r="D72" s="103"/>
      <c r="E72" s="103"/>
      <c r="F72" s="103"/>
      <c r="G72" s="103"/>
      <c r="H72" s="103"/>
      <c r="I72" s="103"/>
      <c r="J72" s="103"/>
      <c r="K72" s="104"/>
      <c r="L72" s="102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4"/>
    </row>
    <row r="73" spans="1:26" x14ac:dyDescent="0.2">
      <c r="A73" s="137" t="s">
        <v>321</v>
      </c>
      <c r="B73" s="138"/>
      <c r="C73" s="102"/>
      <c r="D73" s="103"/>
      <c r="E73" s="103"/>
      <c r="F73" s="103"/>
      <c r="G73" s="103"/>
      <c r="H73" s="103"/>
      <c r="I73" s="103"/>
      <c r="J73" s="103"/>
      <c r="K73" s="104"/>
      <c r="L73" s="102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4"/>
    </row>
    <row r="74" spans="1:26" x14ac:dyDescent="0.2">
      <c r="A74" s="137" t="s">
        <v>322</v>
      </c>
      <c r="B74" s="138"/>
      <c r="C74" s="102"/>
      <c r="D74" s="103"/>
      <c r="E74" s="103"/>
      <c r="F74" s="103"/>
      <c r="G74" s="103"/>
      <c r="H74" s="103"/>
      <c r="I74" s="103"/>
      <c r="J74" s="103"/>
      <c r="K74" s="104"/>
      <c r="L74" s="102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4"/>
    </row>
    <row r="75" spans="1:26" ht="15" customHeight="1" x14ac:dyDescent="0.2">
      <c r="A75" s="137" t="s">
        <v>323</v>
      </c>
      <c r="B75" s="138"/>
      <c r="C75" s="102"/>
      <c r="D75" s="103"/>
      <c r="E75" s="103"/>
      <c r="F75" s="103"/>
      <c r="G75" s="103"/>
      <c r="H75" s="103"/>
      <c r="I75" s="103"/>
      <c r="J75" s="103"/>
      <c r="K75" s="104"/>
      <c r="L75" s="102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4"/>
    </row>
    <row r="76" spans="1:26" ht="15" customHeight="1" x14ac:dyDescent="0.2">
      <c r="A76" s="137" t="s">
        <v>324</v>
      </c>
      <c r="B76" s="138"/>
      <c r="C76" s="102"/>
      <c r="D76" s="103"/>
      <c r="E76" s="103"/>
      <c r="F76" s="103"/>
      <c r="G76" s="103"/>
      <c r="H76" s="103"/>
      <c r="I76" s="103"/>
      <c r="J76" s="103"/>
      <c r="K76" s="104"/>
      <c r="L76" s="102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4"/>
    </row>
    <row r="77" spans="1:26" ht="15" customHeight="1" x14ac:dyDescent="0.2">
      <c r="A77" s="137" t="s">
        <v>325</v>
      </c>
      <c r="B77" s="138"/>
      <c r="C77" s="102"/>
      <c r="D77" s="103"/>
      <c r="E77" s="103"/>
      <c r="F77" s="103"/>
      <c r="G77" s="103"/>
      <c r="H77" s="103"/>
      <c r="I77" s="103"/>
      <c r="J77" s="103"/>
      <c r="K77" s="104"/>
      <c r="L77" s="102"/>
      <c r="M77" s="103"/>
      <c r="N77" s="103"/>
      <c r="O77" s="103"/>
      <c r="P77" s="103"/>
      <c r="Q77" s="103"/>
      <c r="R77" s="103"/>
      <c r="S77" s="103"/>
      <c r="T77" s="104"/>
      <c r="U77" s="102"/>
      <c r="V77" s="103"/>
      <c r="W77" s="103"/>
      <c r="X77" s="103"/>
      <c r="Y77" s="103"/>
      <c r="Z77" s="104"/>
    </row>
    <row r="78" spans="1:26" x14ac:dyDescent="0.2">
      <c r="A78" s="137" t="s">
        <v>326</v>
      </c>
      <c r="B78" s="138"/>
      <c r="C78" s="102"/>
      <c r="D78" s="103"/>
      <c r="E78" s="103"/>
      <c r="F78" s="103"/>
      <c r="G78" s="103"/>
      <c r="H78" s="103"/>
      <c r="I78" s="103"/>
      <c r="J78" s="103"/>
      <c r="K78" s="104"/>
      <c r="L78" s="102"/>
      <c r="M78" s="103"/>
      <c r="N78" s="103"/>
      <c r="O78" s="103"/>
      <c r="P78" s="103"/>
      <c r="Q78" s="103"/>
      <c r="R78" s="103"/>
      <c r="S78" s="103"/>
      <c r="T78" s="104"/>
      <c r="U78" s="102"/>
      <c r="V78" s="103"/>
      <c r="W78" s="103"/>
      <c r="X78" s="103"/>
      <c r="Y78" s="103"/>
      <c r="Z78" s="104"/>
    </row>
    <row r="79" spans="1:26" ht="15" customHeight="1" x14ac:dyDescent="0.2">
      <c r="A79" s="137" t="s">
        <v>327</v>
      </c>
      <c r="B79" s="138"/>
      <c r="C79" s="102"/>
      <c r="D79" s="103"/>
      <c r="E79" s="103"/>
      <c r="F79" s="103"/>
      <c r="G79" s="103"/>
      <c r="H79" s="103"/>
      <c r="I79" s="103"/>
      <c r="J79" s="103"/>
      <c r="K79" s="104"/>
      <c r="L79" s="102"/>
      <c r="M79" s="103"/>
      <c r="N79" s="103"/>
      <c r="O79" s="103"/>
      <c r="P79" s="103"/>
      <c r="Q79" s="103"/>
      <c r="R79" s="103"/>
      <c r="S79" s="103"/>
      <c r="T79" s="104"/>
      <c r="U79" s="102"/>
      <c r="V79" s="103"/>
      <c r="W79" s="103"/>
      <c r="X79" s="103"/>
      <c r="Y79" s="103"/>
      <c r="Z79" s="104"/>
    </row>
    <row r="80" spans="1:26" ht="15" customHeight="1" thickBot="1" x14ac:dyDescent="0.25">
      <c r="A80" s="139" t="s">
        <v>328</v>
      </c>
      <c r="B80" s="140"/>
      <c r="C80" s="105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6"/>
      <c r="T80" s="107"/>
      <c r="U80" s="105"/>
      <c r="V80" s="106"/>
      <c r="W80" s="106"/>
      <c r="X80" s="106"/>
      <c r="Y80" s="106"/>
      <c r="Z80" s="107"/>
    </row>
    <row r="81" spans="1:26" x14ac:dyDescent="0.2">
      <c r="A81" s="141" t="s">
        <v>329</v>
      </c>
      <c r="B81" s="142"/>
      <c r="C81" s="109"/>
      <c r="D81" s="110"/>
      <c r="E81" s="110"/>
      <c r="F81" s="110"/>
      <c r="G81" s="110"/>
      <c r="H81" s="110"/>
      <c r="I81" s="110"/>
      <c r="J81" s="110"/>
      <c r="K81" s="111"/>
      <c r="L81" s="109"/>
      <c r="M81" s="110"/>
      <c r="N81" s="110"/>
      <c r="O81" s="110"/>
      <c r="P81" s="110"/>
      <c r="Q81" s="110"/>
      <c r="R81" s="110"/>
      <c r="S81" s="110"/>
      <c r="T81" s="111"/>
      <c r="U81" s="109"/>
      <c r="V81" s="110"/>
      <c r="W81" s="110"/>
      <c r="X81" s="110"/>
      <c r="Y81" s="110"/>
      <c r="Z81" s="111"/>
    </row>
    <row r="82" spans="1:26" x14ac:dyDescent="0.2">
      <c r="A82" s="137" t="s">
        <v>330</v>
      </c>
      <c r="B82" s="138"/>
      <c r="C82" s="102"/>
      <c r="D82" s="103"/>
      <c r="E82" s="103"/>
      <c r="F82" s="103"/>
      <c r="G82" s="103"/>
      <c r="H82" s="103"/>
      <c r="I82" s="103"/>
      <c r="J82" s="103"/>
      <c r="K82" s="104"/>
      <c r="L82" s="102"/>
      <c r="M82" s="103"/>
      <c r="N82" s="103"/>
      <c r="O82" s="103"/>
      <c r="P82" s="103"/>
      <c r="Q82" s="103"/>
      <c r="R82" s="103"/>
      <c r="S82" s="103"/>
      <c r="T82" s="104"/>
      <c r="U82" s="102"/>
      <c r="V82" s="103"/>
      <c r="W82" s="103"/>
      <c r="X82" s="103"/>
      <c r="Y82" s="103"/>
      <c r="Z82" s="104"/>
    </row>
    <row r="83" spans="1:26" x14ac:dyDescent="0.2">
      <c r="A83" s="137" t="s">
        <v>331</v>
      </c>
      <c r="B83" s="138"/>
      <c r="C83" s="102"/>
      <c r="D83" s="103"/>
      <c r="E83" s="103"/>
      <c r="F83" s="103"/>
      <c r="G83" s="103"/>
      <c r="H83" s="103"/>
      <c r="I83" s="103"/>
      <c r="J83" s="103"/>
      <c r="K83" s="104"/>
      <c r="L83" s="102"/>
      <c r="M83" s="103"/>
      <c r="N83" s="103"/>
      <c r="O83" s="103"/>
      <c r="P83" s="103"/>
      <c r="Q83" s="103"/>
      <c r="R83" s="103"/>
      <c r="S83" s="103"/>
      <c r="T83" s="104"/>
      <c r="U83" s="102"/>
      <c r="V83" s="103"/>
      <c r="W83" s="103"/>
      <c r="X83" s="103"/>
      <c r="Y83" s="103"/>
      <c r="Z83" s="104"/>
    </row>
    <row r="84" spans="1:26" x14ac:dyDescent="0.2">
      <c r="A84" s="137" t="s">
        <v>332</v>
      </c>
      <c r="B84" s="138"/>
      <c r="C84" s="102"/>
      <c r="D84" s="103"/>
      <c r="E84" s="103"/>
      <c r="F84" s="103"/>
      <c r="G84" s="103"/>
      <c r="H84" s="103"/>
      <c r="I84" s="103"/>
      <c r="J84" s="103"/>
      <c r="K84" s="104"/>
      <c r="L84" s="102"/>
      <c r="M84" s="103"/>
      <c r="N84" s="103"/>
      <c r="O84" s="103"/>
      <c r="P84" s="103"/>
      <c r="Q84" s="103"/>
      <c r="R84" s="103"/>
      <c r="S84" s="103"/>
      <c r="T84" s="104"/>
      <c r="U84" s="102"/>
      <c r="V84" s="103"/>
      <c r="W84" s="103"/>
      <c r="X84" s="103"/>
      <c r="Y84" s="103"/>
      <c r="Z84" s="104"/>
    </row>
    <row r="85" spans="1:26" x14ac:dyDescent="0.2">
      <c r="A85" s="137" t="s">
        <v>333</v>
      </c>
      <c r="B85" s="138"/>
      <c r="C85" s="102"/>
      <c r="D85" s="103"/>
      <c r="E85" s="103"/>
      <c r="F85" s="103"/>
      <c r="G85" s="103"/>
      <c r="H85" s="103"/>
      <c r="I85" s="103"/>
      <c r="J85" s="103"/>
      <c r="K85" s="104"/>
      <c r="L85" s="102"/>
      <c r="M85" s="103"/>
      <c r="N85" s="103"/>
      <c r="O85" s="103"/>
      <c r="P85" s="103"/>
      <c r="Q85" s="103"/>
      <c r="R85" s="103"/>
      <c r="S85" s="103"/>
      <c r="T85" s="104"/>
      <c r="U85" s="102"/>
      <c r="V85" s="103"/>
      <c r="W85" s="103"/>
      <c r="X85" s="103"/>
      <c r="Y85" s="103"/>
      <c r="Z85" s="104"/>
    </row>
    <row r="86" spans="1:26" ht="15" customHeight="1" x14ac:dyDescent="0.2">
      <c r="A86" s="137" t="s">
        <v>334</v>
      </c>
      <c r="B86" s="138"/>
      <c r="C86" s="102"/>
      <c r="D86" s="103"/>
      <c r="E86" s="103"/>
      <c r="F86" s="103"/>
      <c r="G86" s="103"/>
      <c r="H86" s="103"/>
      <c r="I86" s="103"/>
      <c r="J86" s="103"/>
      <c r="K86" s="104"/>
      <c r="L86" s="102"/>
      <c r="M86" s="103"/>
      <c r="N86" s="103"/>
      <c r="O86" s="103"/>
      <c r="P86" s="103"/>
      <c r="Q86" s="103"/>
      <c r="R86" s="103"/>
      <c r="S86" s="103"/>
      <c r="T86" s="104"/>
      <c r="U86" s="102"/>
      <c r="V86" s="103"/>
      <c r="W86" s="103"/>
      <c r="X86" s="103"/>
      <c r="Y86" s="103"/>
      <c r="Z86" s="104"/>
    </row>
    <row r="87" spans="1:26" x14ac:dyDescent="0.2">
      <c r="A87" s="137" t="s">
        <v>335</v>
      </c>
      <c r="B87" s="138"/>
      <c r="C87" s="102"/>
      <c r="D87" s="103"/>
      <c r="E87" s="103"/>
      <c r="F87" s="103"/>
      <c r="G87" s="103"/>
      <c r="H87" s="103"/>
      <c r="I87" s="103"/>
      <c r="J87" s="103"/>
      <c r="K87" s="104"/>
      <c r="L87" s="102"/>
      <c r="M87" s="103"/>
      <c r="N87" s="103"/>
      <c r="O87" s="103"/>
      <c r="P87" s="103"/>
      <c r="Q87" s="103"/>
      <c r="R87" s="103"/>
      <c r="S87" s="103"/>
      <c r="T87" s="104"/>
      <c r="U87" s="102"/>
      <c r="V87" s="103"/>
      <c r="W87" s="103"/>
      <c r="X87" s="103"/>
      <c r="Y87" s="103"/>
      <c r="Z87" s="104"/>
    </row>
    <row r="88" spans="1:26" ht="15" customHeight="1" x14ac:dyDescent="0.2">
      <c r="A88" s="137" t="s">
        <v>336</v>
      </c>
      <c r="B88" s="138"/>
      <c r="C88" s="102"/>
      <c r="D88" s="103"/>
      <c r="E88" s="103"/>
      <c r="F88" s="103"/>
      <c r="G88" s="103"/>
      <c r="H88" s="103"/>
      <c r="I88" s="103"/>
      <c r="J88" s="103"/>
      <c r="K88" s="104"/>
      <c r="L88" s="102"/>
      <c r="M88" s="103"/>
      <c r="N88" s="103"/>
      <c r="O88" s="103"/>
      <c r="P88" s="103"/>
      <c r="Q88" s="103"/>
      <c r="R88" s="103"/>
      <c r="S88" s="103"/>
      <c r="T88" s="104"/>
      <c r="U88" s="102"/>
      <c r="V88" s="103"/>
      <c r="W88" s="103"/>
      <c r="X88" s="103"/>
      <c r="Y88" s="103"/>
      <c r="Z88" s="104"/>
    </row>
    <row r="89" spans="1:26" ht="15" customHeight="1" x14ac:dyDescent="0.2">
      <c r="A89" s="137" t="s">
        <v>337</v>
      </c>
      <c r="B89" s="138"/>
      <c r="C89" s="102"/>
      <c r="D89" s="103"/>
      <c r="E89" s="103"/>
      <c r="F89" s="103"/>
      <c r="G89" s="103"/>
      <c r="H89" s="103"/>
      <c r="I89" s="103"/>
      <c r="J89" s="103"/>
      <c r="K89" s="104"/>
      <c r="L89" s="102"/>
      <c r="M89" s="103"/>
      <c r="N89" s="103"/>
      <c r="O89" s="103"/>
      <c r="P89" s="103"/>
      <c r="Q89" s="103"/>
      <c r="R89" s="103"/>
      <c r="S89" s="103"/>
      <c r="T89" s="104"/>
      <c r="U89" s="102"/>
      <c r="V89" s="103"/>
      <c r="W89" s="103"/>
      <c r="X89" s="103"/>
      <c r="Y89" s="103"/>
      <c r="Z89" s="104"/>
    </row>
    <row r="90" spans="1:26" ht="15" customHeight="1" x14ac:dyDescent="0.2">
      <c r="A90" s="137" t="s">
        <v>338</v>
      </c>
      <c r="B90" s="138"/>
      <c r="C90" s="102"/>
      <c r="D90" s="103"/>
      <c r="E90" s="103"/>
      <c r="F90" s="103"/>
      <c r="G90" s="103"/>
      <c r="H90" s="103"/>
      <c r="I90" s="103"/>
      <c r="J90" s="103"/>
      <c r="K90" s="104"/>
      <c r="L90" s="102"/>
      <c r="M90" s="103"/>
      <c r="N90" s="103"/>
      <c r="O90" s="103"/>
      <c r="P90" s="103"/>
      <c r="Q90" s="103"/>
      <c r="R90" s="103"/>
      <c r="S90" s="103"/>
      <c r="T90" s="104"/>
      <c r="U90" s="102"/>
      <c r="V90" s="103"/>
      <c r="W90" s="103"/>
      <c r="X90" s="103"/>
      <c r="Y90" s="103"/>
      <c r="Z90" s="104"/>
    </row>
    <row r="91" spans="1:26" ht="16" thickBot="1" x14ac:dyDescent="0.25">
      <c r="A91" s="139" t="s">
        <v>339</v>
      </c>
      <c r="B91" s="140"/>
      <c r="C91" s="105"/>
      <c r="D91" s="106"/>
      <c r="E91" s="106"/>
      <c r="F91" s="106"/>
      <c r="G91" s="106"/>
      <c r="H91" s="106"/>
      <c r="I91" s="106"/>
      <c r="J91" s="106"/>
      <c r="K91" s="107"/>
      <c r="L91" s="105"/>
      <c r="M91" s="106"/>
      <c r="N91" s="106"/>
      <c r="O91" s="106"/>
      <c r="P91" s="106"/>
      <c r="Q91" s="106"/>
      <c r="R91" s="106"/>
      <c r="S91" s="106"/>
      <c r="T91" s="107"/>
      <c r="U91" s="105"/>
      <c r="V91" s="106"/>
      <c r="W91" s="106"/>
      <c r="X91" s="106"/>
      <c r="Y91" s="106"/>
      <c r="Z91" s="107"/>
    </row>
    <row r="92" spans="1:26" x14ac:dyDescent="0.2">
      <c r="A92" s="141" t="s">
        <v>340</v>
      </c>
      <c r="B92" s="142"/>
      <c r="C92" s="109"/>
      <c r="D92" s="110"/>
      <c r="E92" s="110"/>
      <c r="F92" s="110"/>
      <c r="G92" s="110"/>
      <c r="H92" s="110"/>
      <c r="I92" s="110"/>
      <c r="J92" s="110"/>
      <c r="K92" s="111"/>
      <c r="L92" s="109"/>
      <c r="M92" s="110"/>
      <c r="N92" s="110"/>
      <c r="O92" s="110"/>
      <c r="P92" s="110"/>
      <c r="Q92" s="110"/>
      <c r="R92" s="110"/>
      <c r="S92" s="110"/>
      <c r="T92" s="111"/>
      <c r="U92" s="109"/>
      <c r="V92" s="110"/>
      <c r="W92" s="110"/>
      <c r="X92" s="110"/>
      <c r="Y92" s="110"/>
      <c r="Z92" s="111"/>
    </row>
    <row r="93" spans="1:26" ht="15" customHeight="1" x14ac:dyDescent="0.2">
      <c r="A93" s="137" t="s">
        <v>341</v>
      </c>
      <c r="B93" s="138"/>
      <c r="C93" s="102"/>
      <c r="D93" s="103"/>
      <c r="E93" s="103"/>
      <c r="F93" s="103"/>
      <c r="G93" s="103"/>
      <c r="H93" s="103"/>
      <c r="I93" s="103"/>
      <c r="J93" s="103"/>
      <c r="K93" s="104"/>
      <c r="L93" s="102"/>
      <c r="M93" s="103"/>
      <c r="N93" s="103"/>
      <c r="O93" s="103"/>
      <c r="P93" s="103"/>
      <c r="Q93" s="103"/>
      <c r="R93" s="103"/>
      <c r="S93" s="103"/>
      <c r="T93" s="104"/>
      <c r="U93" s="102"/>
      <c r="V93" s="103"/>
      <c r="W93" s="103"/>
      <c r="X93" s="103"/>
      <c r="Y93" s="103"/>
      <c r="Z93" s="104"/>
    </row>
    <row r="94" spans="1:26" ht="15" customHeight="1" x14ac:dyDescent="0.2">
      <c r="A94" s="137" t="s">
        <v>342</v>
      </c>
      <c r="B94" s="138"/>
      <c r="C94" s="102"/>
      <c r="D94" s="103"/>
      <c r="E94" s="103"/>
      <c r="F94" s="103"/>
      <c r="G94" s="103"/>
      <c r="H94" s="103"/>
      <c r="I94" s="103"/>
      <c r="J94" s="103"/>
      <c r="K94" s="104"/>
      <c r="L94" s="102"/>
      <c r="M94" s="103"/>
      <c r="N94" s="103"/>
      <c r="O94" s="103"/>
      <c r="P94" s="103"/>
      <c r="Q94" s="103"/>
      <c r="R94" s="103"/>
      <c r="S94" s="103"/>
      <c r="T94" s="104"/>
      <c r="U94" s="102"/>
      <c r="V94" s="103"/>
      <c r="W94" s="103"/>
      <c r="X94" s="103"/>
      <c r="Y94" s="103"/>
      <c r="Z94" s="104"/>
    </row>
    <row r="95" spans="1:26" x14ac:dyDescent="0.2">
      <c r="A95" s="137" t="s">
        <v>343</v>
      </c>
      <c r="B95" s="138"/>
      <c r="C95" s="102"/>
      <c r="D95" s="103"/>
      <c r="E95" s="103"/>
      <c r="F95" s="103"/>
      <c r="G95" s="103"/>
      <c r="H95" s="103"/>
      <c r="I95" s="103"/>
      <c r="J95" s="103"/>
      <c r="K95" s="104"/>
      <c r="L95" s="102"/>
      <c r="M95" s="103"/>
      <c r="N95" s="103"/>
      <c r="O95" s="103"/>
      <c r="P95" s="103"/>
      <c r="Q95" s="103"/>
      <c r="R95" s="103"/>
      <c r="S95" s="103"/>
      <c r="T95" s="104"/>
      <c r="U95" s="102"/>
      <c r="V95" s="103"/>
      <c r="W95" s="103"/>
      <c r="X95" s="103"/>
      <c r="Y95" s="103"/>
      <c r="Z95" s="104"/>
    </row>
    <row r="96" spans="1:26" x14ac:dyDescent="0.2">
      <c r="A96" s="137" t="s">
        <v>344</v>
      </c>
      <c r="B96" s="138"/>
      <c r="C96" s="102"/>
      <c r="D96" s="103"/>
      <c r="E96" s="103"/>
      <c r="F96" s="103"/>
      <c r="G96" s="103"/>
      <c r="H96" s="103"/>
      <c r="I96" s="103"/>
      <c r="J96" s="103"/>
      <c r="K96" s="104"/>
      <c r="L96" s="102"/>
      <c r="M96" s="103"/>
      <c r="N96" s="103"/>
      <c r="O96" s="103"/>
      <c r="P96" s="103"/>
      <c r="Q96" s="103"/>
      <c r="R96" s="103"/>
      <c r="S96" s="103"/>
      <c r="T96" s="104"/>
      <c r="U96" s="102"/>
      <c r="V96" s="103"/>
      <c r="W96" s="103"/>
      <c r="X96" s="103"/>
      <c r="Y96" s="103"/>
      <c r="Z96" s="104"/>
    </row>
    <row r="97" spans="1:26" ht="15" customHeight="1" x14ac:dyDescent="0.2">
      <c r="A97" s="137" t="s">
        <v>345</v>
      </c>
      <c r="B97" s="138"/>
      <c r="C97" s="102"/>
      <c r="D97" s="103"/>
      <c r="E97" s="103"/>
      <c r="F97" s="103"/>
      <c r="G97" s="103"/>
      <c r="H97" s="103"/>
      <c r="I97" s="103"/>
      <c r="J97" s="103"/>
      <c r="K97" s="104"/>
      <c r="L97" s="102"/>
      <c r="M97" s="103"/>
      <c r="N97" s="103"/>
      <c r="O97" s="103"/>
      <c r="P97" s="103"/>
      <c r="Q97" s="103"/>
      <c r="R97" s="103"/>
      <c r="S97" s="103"/>
      <c r="T97" s="104"/>
      <c r="U97" s="102"/>
      <c r="V97" s="103"/>
      <c r="W97" s="103"/>
      <c r="X97" s="103"/>
      <c r="Y97" s="103"/>
      <c r="Z97" s="104"/>
    </row>
    <row r="98" spans="1:26" x14ac:dyDescent="0.2">
      <c r="A98" s="137" t="s">
        <v>346</v>
      </c>
      <c r="B98" s="138"/>
      <c r="C98" s="102"/>
      <c r="D98" s="103"/>
      <c r="E98" s="103"/>
      <c r="F98" s="103"/>
      <c r="G98" s="103"/>
      <c r="H98" s="103"/>
      <c r="I98" s="103"/>
      <c r="J98" s="103"/>
      <c r="K98" s="104"/>
      <c r="L98" s="102"/>
      <c r="M98" s="103"/>
      <c r="N98" s="103"/>
      <c r="O98" s="103"/>
      <c r="P98" s="103"/>
      <c r="Q98" s="103"/>
      <c r="R98" s="103"/>
      <c r="S98" s="103"/>
      <c r="T98" s="104"/>
      <c r="U98" s="102"/>
      <c r="V98" s="103"/>
      <c r="W98" s="103"/>
      <c r="X98" s="103"/>
      <c r="Y98" s="103"/>
      <c r="Z98" s="104"/>
    </row>
    <row r="99" spans="1:26" x14ac:dyDescent="0.2">
      <c r="A99" s="137" t="s">
        <v>347</v>
      </c>
      <c r="B99" s="138"/>
      <c r="C99" s="102"/>
      <c r="D99" s="103"/>
      <c r="E99" s="103"/>
      <c r="F99" s="103"/>
      <c r="G99" s="103"/>
      <c r="H99" s="103"/>
      <c r="I99" s="103"/>
      <c r="J99" s="103"/>
      <c r="K99" s="104"/>
      <c r="L99" s="102"/>
      <c r="M99" s="103"/>
      <c r="N99" s="103"/>
      <c r="O99" s="103"/>
      <c r="P99" s="103"/>
      <c r="Q99" s="103"/>
      <c r="R99" s="103"/>
      <c r="S99" s="103"/>
      <c r="T99" s="104"/>
      <c r="U99" s="102"/>
      <c r="V99" s="103"/>
      <c r="W99" s="103"/>
      <c r="X99" s="103"/>
      <c r="Y99" s="103"/>
      <c r="Z99" s="104"/>
    </row>
    <row r="100" spans="1:26" x14ac:dyDescent="0.2">
      <c r="A100" s="137" t="s">
        <v>348</v>
      </c>
      <c r="B100" s="138"/>
      <c r="C100" s="102"/>
      <c r="D100" s="103"/>
      <c r="E100" s="103"/>
      <c r="F100" s="103"/>
      <c r="G100" s="103"/>
      <c r="H100" s="103"/>
      <c r="I100" s="103"/>
      <c r="J100" s="103"/>
      <c r="K100" s="104"/>
      <c r="L100" s="102"/>
      <c r="M100" s="103"/>
      <c r="N100" s="103"/>
      <c r="O100" s="103"/>
      <c r="P100" s="103"/>
      <c r="Q100" s="103"/>
      <c r="R100" s="103"/>
      <c r="S100" s="103"/>
      <c r="T100" s="104"/>
      <c r="U100" s="102"/>
      <c r="V100" s="103"/>
      <c r="W100" s="103"/>
      <c r="X100" s="103"/>
      <c r="Y100" s="103"/>
      <c r="Z100" s="104"/>
    </row>
    <row r="101" spans="1:26" ht="15" customHeight="1" x14ac:dyDescent="0.2">
      <c r="A101" s="137" t="s">
        <v>338</v>
      </c>
      <c r="B101" s="138"/>
      <c r="C101" s="102"/>
      <c r="D101" s="103"/>
      <c r="E101" s="103"/>
      <c r="F101" s="103"/>
      <c r="G101" s="103"/>
      <c r="H101" s="103"/>
      <c r="I101" s="103"/>
      <c r="J101" s="103"/>
      <c r="K101" s="104"/>
      <c r="L101" s="102"/>
      <c r="M101" s="103"/>
      <c r="N101" s="103"/>
      <c r="O101" s="103"/>
      <c r="P101" s="103"/>
      <c r="Q101" s="103"/>
      <c r="R101" s="103"/>
      <c r="S101" s="103"/>
      <c r="T101" s="104"/>
      <c r="U101" s="102"/>
      <c r="V101" s="103"/>
      <c r="W101" s="103"/>
      <c r="X101" s="103"/>
      <c r="Y101" s="103"/>
      <c r="Z101" s="104"/>
    </row>
    <row r="102" spans="1:26" ht="16" thickBot="1" x14ac:dyDescent="0.25">
      <c r="A102" s="139" t="s">
        <v>339</v>
      </c>
      <c r="B102" s="140"/>
      <c r="C102" s="105"/>
      <c r="D102" s="106"/>
      <c r="E102" s="106"/>
      <c r="F102" s="106"/>
      <c r="G102" s="106"/>
      <c r="H102" s="106"/>
      <c r="I102" s="106"/>
      <c r="J102" s="106"/>
      <c r="K102" s="107"/>
      <c r="L102" s="105"/>
      <c r="M102" s="106"/>
      <c r="N102" s="106"/>
      <c r="O102" s="106"/>
      <c r="P102" s="106"/>
      <c r="Q102" s="106"/>
      <c r="R102" s="106"/>
      <c r="S102" s="106"/>
      <c r="T102" s="107"/>
      <c r="U102" s="105"/>
      <c r="V102" s="106"/>
      <c r="W102" s="106"/>
      <c r="X102" s="106"/>
      <c r="Y102" s="106"/>
      <c r="Z102" s="107"/>
    </row>
    <row r="103" spans="1:26" x14ac:dyDescent="0.2">
      <c r="A103" s="141" t="s">
        <v>349</v>
      </c>
      <c r="B103" s="142"/>
      <c r="C103" s="109"/>
      <c r="D103" s="110"/>
      <c r="E103" s="110"/>
      <c r="F103" s="110"/>
      <c r="G103" s="110"/>
      <c r="H103" s="110"/>
      <c r="I103" s="110"/>
      <c r="J103" s="110"/>
      <c r="K103" s="111"/>
      <c r="L103" s="109"/>
      <c r="M103" s="110"/>
      <c r="N103" s="110"/>
      <c r="O103" s="110"/>
      <c r="P103" s="110"/>
      <c r="Q103" s="110"/>
      <c r="R103" s="110"/>
      <c r="S103" s="110"/>
      <c r="T103" s="111"/>
      <c r="U103" s="109"/>
      <c r="V103" s="110"/>
      <c r="W103" s="110"/>
      <c r="X103" s="110"/>
      <c r="Y103" s="110"/>
      <c r="Z103" s="111"/>
    </row>
    <row r="104" spans="1:26" ht="15" customHeight="1" x14ac:dyDescent="0.2">
      <c r="A104" s="137" t="s">
        <v>350</v>
      </c>
      <c r="B104" s="138"/>
      <c r="C104" s="102"/>
      <c r="D104" s="103"/>
      <c r="E104" s="103"/>
      <c r="F104" s="103"/>
      <c r="G104" s="103"/>
      <c r="H104" s="103"/>
      <c r="I104" s="103"/>
      <c r="J104" s="103"/>
      <c r="K104" s="104"/>
      <c r="L104" s="102"/>
      <c r="M104" s="103"/>
      <c r="N104" s="103"/>
      <c r="O104" s="103"/>
      <c r="P104" s="103"/>
      <c r="Q104" s="103"/>
      <c r="R104" s="103"/>
      <c r="S104" s="103"/>
      <c r="T104" s="104"/>
      <c r="U104" s="102"/>
      <c r="V104" s="103"/>
      <c r="W104" s="103"/>
      <c r="X104" s="103"/>
      <c r="Y104" s="103"/>
      <c r="Z104" s="104"/>
    </row>
    <row r="105" spans="1:26" x14ac:dyDescent="0.2">
      <c r="A105" s="137" t="s">
        <v>351</v>
      </c>
      <c r="B105" s="138"/>
      <c r="C105" s="102"/>
      <c r="D105" s="103"/>
      <c r="E105" s="103"/>
      <c r="F105" s="103"/>
      <c r="G105" s="103"/>
      <c r="H105" s="103"/>
      <c r="I105" s="103"/>
      <c r="J105" s="103"/>
      <c r="K105" s="104"/>
      <c r="L105" s="102"/>
      <c r="M105" s="103"/>
      <c r="N105" s="103"/>
      <c r="O105" s="103"/>
      <c r="P105" s="103"/>
      <c r="Q105" s="103"/>
      <c r="R105" s="103"/>
      <c r="S105" s="103"/>
      <c r="T105" s="104"/>
      <c r="U105" s="102"/>
      <c r="V105" s="103"/>
      <c r="W105" s="103"/>
      <c r="X105" s="103"/>
      <c r="Y105" s="103"/>
      <c r="Z105" s="104"/>
    </row>
    <row r="106" spans="1:26" ht="15" customHeight="1" x14ac:dyDescent="0.2">
      <c r="A106" s="137" t="s">
        <v>352</v>
      </c>
      <c r="B106" s="138"/>
      <c r="C106" s="102"/>
      <c r="D106" s="103"/>
      <c r="E106" s="103"/>
      <c r="F106" s="103"/>
      <c r="G106" s="103"/>
      <c r="H106" s="103"/>
      <c r="I106" s="103"/>
      <c r="J106" s="103"/>
      <c r="K106" s="104"/>
      <c r="L106" s="102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4"/>
    </row>
    <row r="107" spans="1:26" x14ac:dyDescent="0.2">
      <c r="A107" s="137" t="s">
        <v>353</v>
      </c>
      <c r="B107" s="138"/>
      <c r="C107" s="102"/>
      <c r="D107" s="103"/>
      <c r="E107" s="103"/>
      <c r="F107" s="103"/>
      <c r="G107" s="103"/>
      <c r="H107" s="103"/>
      <c r="I107" s="103"/>
      <c r="J107" s="103"/>
      <c r="K107" s="104"/>
      <c r="L107" s="102"/>
      <c r="M107" s="103"/>
      <c r="N107" s="103"/>
      <c r="O107" s="103"/>
      <c r="P107" s="103"/>
      <c r="Q107" s="103"/>
      <c r="R107" s="103"/>
      <c r="S107" s="103"/>
      <c r="T107" s="104"/>
      <c r="U107" s="102"/>
      <c r="V107" s="103"/>
      <c r="W107" s="103"/>
      <c r="X107" s="103"/>
      <c r="Y107" s="103"/>
      <c r="Z107" s="104"/>
    </row>
    <row r="108" spans="1:26" ht="15" customHeight="1" x14ac:dyDescent="0.2">
      <c r="A108" s="137" t="s">
        <v>354</v>
      </c>
      <c r="B108" s="138"/>
      <c r="C108" s="102"/>
      <c r="D108" s="103"/>
      <c r="E108" s="103"/>
      <c r="F108" s="103"/>
      <c r="G108" s="103"/>
      <c r="H108" s="103"/>
      <c r="I108" s="103"/>
      <c r="J108" s="103"/>
      <c r="K108" s="104"/>
      <c r="L108" s="102"/>
      <c r="M108" s="103"/>
      <c r="N108" s="103"/>
      <c r="O108" s="103"/>
      <c r="P108" s="103"/>
      <c r="Q108" s="103"/>
      <c r="R108" s="103"/>
      <c r="S108" s="103"/>
      <c r="T108" s="104"/>
      <c r="U108" s="102"/>
      <c r="V108" s="103"/>
      <c r="W108" s="103"/>
      <c r="X108" s="103"/>
      <c r="Y108" s="103"/>
      <c r="Z108" s="104"/>
    </row>
    <row r="109" spans="1:26" x14ac:dyDescent="0.2">
      <c r="A109" s="137" t="s">
        <v>355</v>
      </c>
      <c r="B109" s="138"/>
      <c r="C109" s="102"/>
      <c r="D109" s="103"/>
      <c r="E109" s="103"/>
      <c r="F109" s="103"/>
      <c r="G109" s="103"/>
      <c r="H109" s="103"/>
      <c r="I109" s="103"/>
      <c r="J109" s="103"/>
      <c r="K109" s="104"/>
      <c r="L109" s="102"/>
      <c r="M109" s="103"/>
      <c r="N109" s="103"/>
      <c r="O109" s="103"/>
      <c r="P109" s="103"/>
      <c r="Q109" s="103"/>
      <c r="R109" s="103"/>
      <c r="S109" s="103"/>
      <c r="T109" s="104"/>
      <c r="U109" s="102"/>
      <c r="V109" s="103"/>
      <c r="W109" s="103"/>
      <c r="X109" s="103"/>
      <c r="Y109" s="103"/>
      <c r="Z109" s="104"/>
    </row>
    <row r="110" spans="1:26" x14ac:dyDescent="0.2">
      <c r="A110" s="137" t="s">
        <v>356</v>
      </c>
      <c r="B110" s="138"/>
      <c r="C110" s="102"/>
      <c r="D110" s="103"/>
      <c r="E110" s="103"/>
      <c r="F110" s="103"/>
      <c r="G110" s="103"/>
      <c r="H110" s="103"/>
      <c r="I110" s="103"/>
      <c r="J110" s="103"/>
      <c r="K110" s="104"/>
      <c r="L110" s="102"/>
      <c r="M110" s="103"/>
      <c r="N110" s="103"/>
      <c r="O110" s="103"/>
      <c r="P110" s="103"/>
      <c r="Q110" s="103"/>
      <c r="R110" s="103"/>
      <c r="S110" s="103"/>
      <c r="T110" s="104"/>
      <c r="U110" s="102"/>
      <c r="V110" s="103"/>
      <c r="W110" s="103"/>
      <c r="X110" s="103"/>
      <c r="Y110" s="103"/>
      <c r="Z110" s="104"/>
    </row>
    <row r="111" spans="1:26" x14ac:dyDescent="0.2">
      <c r="A111" s="137" t="s">
        <v>357</v>
      </c>
      <c r="B111" s="138"/>
      <c r="C111" s="102"/>
      <c r="D111" s="103"/>
      <c r="E111" s="103"/>
      <c r="F111" s="103"/>
      <c r="G111" s="103"/>
      <c r="H111" s="103"/>
      <c r="I111" s="103"/>
      <c r="J111" s="103"/>
      <c r="K111" s="104"/>
      <c r="L111" s="102"/>
      <c r="M111" s="103"/>
      <c r="N111" s="103"/>
      <c r="O111" s="103"/>
      <c r="P111" s="103"/>
      <c r="Q111" s="103"/>
      <c r="R111" s="103"/>
      <c r="S111" s="103"/>
      <c r="T111" s="104"/>
      <c r="U111" s="102"/>
      <c r="V111" s="103"/>
      <c r="W111" s="103"/>
      <c r="X111" s="103"/>
      <c r="Y111" s="103"/>
      <c r="Z111" s="104"/>
    </row>
    <row r="112" spans="1:26" ht="15" customHeight="1" x14ac:dyDescent="0.2">
      <c r="A112" s="137" t="s">
        <v>358</v>
      </c>
      <c r="B112" s="138"/>
      <c r="C112" s="102"/>
      <c r="D112" s="103"/>
      <c r="E112" s="103"/>
      <c r="F112" s="103"/>
      <c r="G112" s="103"/>
      <c r="H112" s="103"/>
      <c r="I112" s="103"/>
      <c r="J112" s="103"/>
      <c r="K112" s="104"/>
      <c r="L112" s="102"/>
      <c r="M112" s="103"/>
      <c r="N112" s="103"/>
      <c r="O112" s="103"/>
      <c r="P112" s="103"/>
      <c r="Q112" s="103"/>
      <c r="R112" s="103"/>
      <c r="S112" s="103"/>
      <c r="T112" s="104"/>
      <c r="U112" s="102"/>
      <c r="V112" s="103"/>
      <c r="W112" s="103"/>
      <c r="X112" s="103"/>
      <c r="Y112" s="103"/>
      <c r="Z112" s="104"/>
    </row>
    <row r="113" spans="1:26" ht="15" customHeight="1" thickBot="1" x14ac:dyDescent="0.25">
      <c r="A113" s="139" t="s">
        <v>359</v>
      </c>
      <c r="B113" s="140"/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6"/>
      <c r="N113" s="106"/>
      <c r="O113" s="106"/>
      <c r="P113" s="106"/>
      <c r="Q113" s="106"/>
      <c r="R113" s="106"/>
      <c r="S113" s="106"/>
      <c r="T113" s="107"/>
      <c r="U113" s="105"/>
      <c r="V113" s="106"/>
      <c r="W113" s="106"/>
      <c r="X113" s="106"/>
      <c r="Y113" s="106"/>
      <c r="Z113" s="107"/>
    </row>
    <row r="114" spans="1:26" x14ac:dyDescent="0.2">
      <c r="A114" s="141" t="s">
        <v>360</v>
      </c>
      <c r="B114" s="142"/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0"/>
      <c r="N114" s="110"/>
      <c r="O114" s="110"/>
      <c r="P114" s="110"/>
      <c r="Q114" s="110"/>
      <c r="R114" s="110"/>
      <c r="S114" s="110"/>
      <c r="T114" s="111"/>
      <c r="U114" s="109"/>
      <c r="V114" s="110"/>
      <c r="W114" s="110"/>
      <c r="X114" s="110"/>
      <c r="Y114" s="110"/>
      <c r="Z114" s="111"/>
    </row>
    <row r="115" spans="1:26" x14ac:dyDescent="0.2">
      <c r="A115" s="137" t="s">
        <v>361</v>
      </c>
      <c r="B115" s="138"/>
      <c r="C115" s="102"/>
      <c r="D115" s="103"/>
      <c r="E115" s="103"/>
      <c r="F115" s="103"/>
      <c r="G115" s="103"/>
      <c r="H115" s="103"/>
      <c r="I115" s="103"/>
      <c r="J115" s="103"/>
      <c r="K115" s="104"/>
      <c r="L115" s="102"/>
      <c r="M115" s="103"/>
      <c r="N115" s="103"/>
      <c r="O115" s="103"/>
      <c r="P115" s="103"/>
      <c r="Q115" s="103"/>
      <c r="R115" s="103"/>
      <c r="S115" s="103"/>
      <c r="T115" s="104"/>
      <c r="U115" s="102"/>
      <c r="V115" s="103"/>
      <c r="W115" s="103"/>
      <c r="X115" s="103"/>
      <c r="Y115" s="103"/>
      <c r="Z115" s="104"/>
    </row>
    <row r="116" spans="1:26" x14ac:dyDescent="0.2">
      <c r="A116" s="137" t="s">
        <v>362</v>
      </c>
      <c r="B116" s="138"/>
      <c r="C116" s="102"/>
      <c r="D116" s="103"/>
      <c r="E116" s="103"/>
      <c r="F116" s="103"/>
      <c r="G116" s="103"/>
      <c r="H116" s="103"/>
      <c r="I116" s="103"/>
      <c r="J116" s="103"/>
      <c r="K116" s="104"/>
      <c r="L116" s="102"/>
      <c r="M116" s="103"/>
      <c r="N116" s="103"/>
      <c r="O116" s="103"/>
      <c r="P116" s="103"/>
      <c r="Q116" s="103"/>
      <c r="R116" s="103"/>
      <c r="S116" s="103"/>
      <c r="T116" s="104"/>
      <c r="U116" s="102"/>
      <c r="V116" s="103"/>
      <c r="W116" s="103"/>
      <c r="X116" s="103"/>
      <c r="Y116" s="103"/>
      <c r="Z116" s="104"/>
    </row>
    <row r="117" spans="1:26" x14ac:dyDescent="0.2">
      <c r="A117" s="137" t="s">
        <v>363</v>
      </c>
      <c r="B117" s="138"/>
      <c r="C117" s="102"/>
      <c r="D117" s="103"/>
      <c r="E117" s="103"/>
      <c r="F117" s="103"/>
      <c r="G117" s="103"/>
      <c r="H117" s="103"/>
      <c r="I117" s="103"/>
      <c r="J117" s="103"/>
      <c r="K117" s="104"/>
      <c r="L117" s="102"/>
      <c r="M117" s="103"/>
      <c r="N117" s="103"/>
      <c r="O117" s="103"/>
      <c r="P117" s="103"/>
      <c r="Q117" s="103"/>
      <c r="R117" s="103"/>
      <c r="S117" s="103"/>
      <c r="T117" s="104"/>
      <c r="U117" s="102"/>
      <c r="V117" s="103"/>
      <c r="W117" s="103"/>
      <c r="X117" s="103"/>
      <c r="Y117" s="103"/>
      <c r="Z117" s="104"/>
    </row>
    <row r="118" spans="1:26" x14ac:dyDescent="0.2">
      <c r="A118" s="137" t="s">
        <v>364</v>
      </c>
      <c r="B118" s="138"/>
      <c r="C118" s="102"/>
      <c r="D118" s="103"/>
      <c r="E118" s="103"/>
      <c r="F118" s="103"/>
      <c r="G118" s="103"/>
      <c r="H118" s="103"/>
      <c r="I118" s="103"/>
      <c r="J118" s="103"/>
      <c r="K118" s="104"/>
      <c r="L118" s="102"/>
      <c r="M118" s="103"/>
      <c r="N118" s="103"/>
      <c r="O118" s="103"/>
      <c r="P118" s="103"/>
      <c r="Q118" s="103"/>
      <c r="R118" s="103"/>
      <c r="S118" s="103"/>
      <c r="T118" s="104"/>
      <c r="U118" s="102"/>
      <c r="V118" s="103"/>
      <c r="W118" s="103"/>
      <c r="X118" s="103"/>
      <c r="Y118" s="103"/>
      <c r="Z118" s="104"/>
    </row>
    <row r="119" spans="1:26" x14ac:dyDescent="0.2">
      <c r="A119" s="137" t="s">
        <v>365</v>
      </c>
      <c r="B119" s="138"/>
      <c r="C119" s="102"/>
      <c r="D119" s="103"/>
      <c r="E119" s="103"/>
      <c r="F119" s="103"/>
      <c r="G119" s="103"/>
      <c r="H119" s="103"/>
      <c r="I119" s="103"/>
      <c r="J119" s="103"/>
      <c r="K119" s="104"/>
      <c r="L119" s="102"/>
      <c r="M119" s="103"/>
      <c r="N119" s="103"/>
      <c r="O119" s="103"/>
      <c r="P119" s="103"/>
      <c r="Q119" s="103"/>
      <c r="R119" s="103"/>
      <c r="S119" s="103"/>
      <c r="T119" s="104"/>
      <c r="U119" s="102"/>
      <c r="V119" s="103"/>
      <c r="W119" s="103"/>
      <c r="X119" s="103"/>
      <c r="Y119" s="103"/>
      <c r="Z119" s="104"/>
    </row>
    <row r="120" spans="1:26" ht="15" customHeight="1" x14ac:dyDescent="0.2">
      <c r="A120" s="137" t="s">
        <v>366</v>
      </c>
      <c r="B120" s="138"/>
      <c r="C120" s="102"/>
      <c r="D120" s="103"/>
      <c r="E120" s="103"/>
      <c r="F120" s="103"/>
      <c r="G120" s="103"/>
      <c r="H120" s="103"/>
      <c r="I120" s="103"/>
      <c r="J120" s="103"/>
      <c r="K120" s="104"/>
      <c r="L120" s="102"/>
      <c r="M120" s="103"/>
      <c r="N120" s="103"/>
      <c r="O120" s="103"/>
      <c r="P120" s="103"/>
      <c r="Q120" s="103"/>
      <c r="R120" s="103"/>
      <c r="S120" s="103"/>
      <c r="T120" s="104"/>
      <c r="U120" s="102"/>
      <c r="V120" s="103"/>
      <c r="W120" s="103"/>
      <c r="X120" s="103"/>
      <c r="Y120" s="103"/>
      <c r="Z120" s="104"/>
    </row>
    <row r="121" spans="1:26" ht="15" customHeight="1" x14ac:dyDescent="0.2">
      <c r="A121" s="137" t="s">
        <v>367</v>
      </c>
      <c r="B121" s="138"/>
      <c r="C121" s="102"/>
      <c r="D121" s="103"/>
      <c r="E121" s="103"/>
      <c r="F121" s="103"/>
      <c r="G121" s="103"/>
      <c r="H121" s="103"/>
      <c r="I121" s="103"/>
      <c r="J121" s="103"/>
      <c r="K121" s="104"/>
      <c r="L121" s="102"/>
      <c r="M121" s="103"/>
      <c r="N121" s="103"/>
      <c r="O121" s="103"/>
      <c r="P121" s="103"/>
      <c r="Q121" s="103"/>
      <c r="R121" s="103"/>
      <c r="S121" s="103"/>
      <c r="T121" s="104"/>
      <c r="U121" s="102"/>
      <c r="V121" s="103"/>
      <c r="W121" s="103"/>
      <c r="X121" s="103"/>
      <c r="Y121" s="103"/>
      <c r="Z121" s="104"/>
    </row>
    <row r="122" spans="1:26" x14ac:dyDescent="0.2">
      <c r="A122" s="137" t="s">
        <v>368</v>
      </c>
      <c r="B122" s="138"/>
      <c r="C122" s="102"/>
      <c r="D122" s="103"/>
      <c r="E122" s="103"/>
      <c r="F122" s="103"/>
      <c r="G122" s="103"/>
      <c r="H122" s="103"/>
      <c r="I122" s="103"/>
      <c r="J122" s="103"/>
      <c r="K122" s="104"/>
      <c r="L122" s="102"/>
      <c r="M122" s="103"/>
      <c r="N122" s="103"/>
      <c r="O122" s="103"/>
      <c r="P122" s="103"/>
      <c r="Q122" s="103"/>
      <c r="R122" s="103"/>
      <c r="S122" s="103"/>
      <c r="T122" s="104"/>
      <c r="U122" s="102"/>
      <c r="V122" s="103"/>
      <c r="W122" s="103"/>
      <c r="X122" s="103"/>
      <c r="Y122" s="103"/>
      <c r="Z122" s="104"/>
    </row>
    <row r="123" spans="1:26" ht="15" customHeight="1" x14ac:dyDescent="0.2">
      <c r="A123" s="137" t="s">
        <v>369</v>
      </c>
      <c r="B123" s="138"/>
      <c r="C123" s="102"/>
      <c r="D123" s="103"/>
      <c r="E123" s="103"/>
      <c r="F123" s="103"/>
      <c r="G123" s="103"/>
      <c r="H123" s="103"/>
      <c r="I123" s="103"/>
      <c r="J123" s="103"/>
      <c r="K123" s="104"/>
      <c r="L123" s="102"/>
      <c r="M123" s="103"/>
      <c r="N123" s="103"/>
      <c r="O123" s="103"/>
      <c r="P123" s="103"/>
      <c r="Q123" s="103"/>
      <c r="R123" s="103"/>
      <c r="S123" s="103"/>
      <c r="T123" s="104"/>
      <c r="U123" s="102"/>
      <c r="V123" s="103"/>
      <c r="W123" s="103"/>
      <c r="X123" s="103"/>
      <c r="Y123" s="103"/>
      <c r="Z123" s="104"/>
    </row>
    <row r="124" spans="1:26" ht="16" thickBot="1" x14ac:dyDescent="0.25">
      <c r="A124" s="139" t="s">
        <v>370</v>
      </c>
      <c r="B124" s="140"/>
      <c r="C124" s="105"/>
      <c r="D124" s="106"/>
      <c r="E124" s="106"/>
      <c r="F124" s="106"/>
      <c r="G124" s="106"/>
      <c r="H124" s="106"/>
      <c r="I124" s="106"/>
      <c r="J124" s="106"/>
      <c r="K124" s="107"/>
      <c r="L124" s="105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7"/>
    </row>
    <row r="125" spans="1:26" x14ac:dyDescent="0.2">
      <c r="A125" s="141" t="s">
        <v>371</v>
      </c>
      <c r="B125" s="142"/>
      <c r="C125" s="109"/>
      <c r="D125" s="110"/>
      <c r="E125" s="110"/>
      <c r="F125" s="110"/>
      <c r="G125" s="110"/>
      <c r="H125" s="110"/>
      <c r="I125" s="110"/>
      <c r="J125" s="110"/>
      <c r="K125" s="111"/>
      <c r="L125" s="109"/>
      <c r="M125" s="110"/>
      <c r="N125" s="110"/>
      <c r="O125" s="110"/>
      <c r="P125" s="110"/>
      <c r="Q125" s="110"/>
      <c r="R125" s="110"/>
      <c r="S125" s="110"/>
      <c r="T125" s="111"/>
      <c r="U125" s="109"/>
      <c r="V125" s="110"/>
      <c r="W125" s="110"/>
      <c r="X125" s="110"/>
      <c r="Y125" s="110"/>
      <c r="Z125" s="111"/>
    </row>
    <row r="126" spans="1:26" x14ac:dyDescent="0.2">
      <c r="A126" s="137" t="s">
        <v>372</v>
      </c>
      <c r="B126" s="138"/>
      <c r="C126" s="102"/>
      <c r="D126" s="103"/>
      <c r="E126" s="103"/>
      <c r="F126" s="103"/>
      <c r="G126" s="103"/>
      <c r="H126" s="103"/>
      <c r="I126" s="103"/>
      <c r="J126" s="103"/>
      <c r="K126" s="104"/>
      <c r="L126" s="102"/>
      <c r="M126" s="103"/>
      <c r="N126" s="103"/>
      <c r="O126" s="103"/>
      <c r="P126" s="103"/>
      <c r="Q126" s="103"/>
      <c r="R126" s="103"/>
      <c r="S126" s="103"/>
      <c r="T126" s="104"/>
      <c r="U126" s="102"/>
      <c r="V126" s="103"/>
      <c r="W126" s="103"/>
      <c r="X126" s="103"/>
      <c r="Y126" s="103"/>
      <c r="Z126" s="104"/>
    </row>
    <row r="127" spans="1:26" x14ac:dyDescent="0.2">
      <c r="A127" s="137" t="s">
        <v>373</v>
      </c>
      <c r="B127" s="138"/>
      <c r="C127" s="102"/>
      <c r="D127" s="103"/>
      <c r="E127" s="103"/>
      <c r="F127" s="103"/>
      <c r="G127" s="103"/>
      <c r="H127" s="103"/>
      <c r="I127" s="103"/>
      <c r="J127" s="103"/>
      <c r="K127" s="104"/>
      <c r="L127" s="102"/>
      <c r="M127" s="103"/>
      <c r="N127" s="103"/>
      <c r="O127" s="103"/>
      <c r="P127" s="103"/>
      <c r="Q127" s="103"/>
      <c r="R127" s="103"/>
      <c r="S127" s="103"/>
      <c r="T127" s="104"/>
      <c r="U127" s="102"/>
      <c r="V127" s="103"/>
      <c r="W127" s="103"/>
      <c r="X127" s="103"/>
      <c r="Y127" s="103"/>
      <c r="Z127" s="104"/>
    </row>
    <row r="128" spans="1:26" x14ac:dyDescent="0.2">
      <c r="A128" s="137" t="s">
        <v>374</v>
      </c>
      <c r="B128" s="138"/>
      <c r="C128" s="102"/>
      <c r="D128" s="103"/>
      <c r="E128" s="103"/>
      <c r="F128" s="103"/>
      <c r="G128" s="103"/>
      <c r="H128" s="103"/>
      <c r="I128" s="103"/>
      <c r="J128" s="103"/>
      <c r="K128" s="104"/>
      <c r="L128" s="102"/>
      <c r="M128" s="103"/>
      <c r="N128" s="103"/>
      <c r="O128" s="103"/>
      <c r="P128" s="103"/>
      <c r="Q128" s="103"/>
      <c r="R128" s="103"/>
      <c r="S128" s="103"/>
      <c r="T128" s="104"/>
      <c r="U128" s="102"/>
      <c r="V128" s="103"/>
      <c r="W128" s="103"/>
      <c r="X128" s="103"/>
      <c r="Y128" s="103"/>
      <c r="Z128" s="104"/>
    </row>
    <row r="129" spans="1:26" ht="15" customHeight="1" x14ac:dyDescent="0.2">
      <c r="A129" s="137" t="s">
        <v>375</v>
      </c>
      <c r="B129" s="138"/>
      <c r="C129" s="102"/>
      <c r="D129" s="103"/>
      <c r="E129" s="103"/>
      <c r="F129" s="103"/>
      <c r="G129" s="103"/>
      <c r="H129" s="103"/>
      <c r="I129" s="103"/>
      <c r="J129" s="103"/>
      <c r="K129" s="104"/>
      <c r="L129" s="102"/>
      <c r="M129" s="103"/>
      <c r="N129" s="103"/>
      <c r="O129" s="103"/>
      <c r="P129" s="103"/>
      <c r="Q129" s="103"/>
      <c r="R129" s="103"/>
      <c r="S129" s="103"/>
      <c r="T129" s="104"/>
      <c r="U129" s="102"/>
      <c r="V129" s="103"/>
      <c r="W129" s="103"/>
      <c r="X129" s="103"/>
      <c r="Y129" s="103"/>
      <c r="Z129" s="104"/>
    </row>
    <row r="130" spans="1:26" x14ac:dyDescent="0.2">
      <c r="A130" s="137" t="s">
        <v>376</v>
      </c>
      <c r="B130" s="138"/>
      <c r="C130" s="102"/>
      <c r="D130" s="103"/>
      <c r="E130" s="103"/>
      <c r="F130" s="103"/>
      <c r="G130" s="103"/>
      <c r="H130" s="103"/>
      <c r="I130" s="103"/>
      <c r="J130" s="103"/>
      <c r="K130" s="104"/>
      <c r="L130" s="102"/>
      <c r="M130" s="103"/>
      <c r="N130" s="103"/>
      <c r="O130" s="103"/>
      <c r="P130" s="103"/>
      <c r="Q130" s="103"/>
      <c r="R130" s="103"/>
      <c r="S130" s="103"/>
      <c r="T130" s="104"/>
      <c r="U130" s="102"/>
      <c r="V130" s="103"/>
      <c r="W130" s="103"/>
      <c r="X130" s="103"/>
      <c r="Y130" s="103"/>
      <c r="Z130" s="104"/>
    </row>
    <row r="131" spans="1:26" x14ac:dyDescent="0.2">
      <c r="A131" s="137" t="s">
        <v>377</v>
      </c>
      <c r="B131" s="138"/>
      <c r="C131" s="102"/>
      <c r="D131" s="103"/>
      <c r="E131" s="103"/>
      <c r="F131" s="103"/>
      <c r="G131" s="103"/>
      <c r="H131" s="103"/>
      <c r="I131" s="103"/>
      <c r="J131" s="103"/>
      <c r="K131" s="104"/>
      <c r="L131" s="102"/>
      <c r="M131" s="103"/>
      <c r="N131" s="103"/>
      <c r="O131" s="103"/>
      <c r="P131" s="103"/>
      <c r="Q131" s="103"/>
      <c r="R131" s="103"/>
      <c r="S131" s="103"/>
      <c r="T131" s="104"/>
      <c r="U131" s="102"/>
      <c r="V131" s="103"/>
      <c r="W131" s="103"/>
      <c r="X131" s="103"/>
      <c r="Y131" s="103"/>
      <c r="Z131" s="104"/>
    </row>
    <row r="132" spans="1:26" ht="15" customHeight="1" x14ac:dyDescent="0.2">
      <c r="A132" s="137" t="s">
        <v>378</v>
      </c>
      <c r="B132" s="138"/>
      <c r="C132" s="102"/>
      <c r="D132" s="103"/>
      <c r="E132" s="103"/>
      <c r="F132" s="103"/>
      <c r="G132" s="103"/>
      <c r="H132" s="103"/>
      <c r="I132" s="103"/>
      <c r="J132" s="103"/>
      <c r="K132" s="104"/>
      <c r="L132" s="102"/>
      <c r="M132" s="103"/>
      <c r="N132" s="103"/>
      <c r="O132" s="103"/>
      <c r="P132" s="103"/>
      <c r="Q132" s="103"/>
      <c r="R132" s="103"/>
      <c r="S132" s="103"/>
      <c r="T132" s="104"/>
      <c r="U132" s="102"/>
      <c r="V132" s="103"/>
      <c r="W132" s="103"/>
      <c r="X132" s="103"/>
      <c r="Y132" s="103"/>
      <c r="Z132" s="104"/>
    </row>
    <row r="133" spans="1:26" ht="15" customHeight="1" x14ac:dyDescent="0.2">
      <c r="A133" s="137" t="s">
        <v>379</v>
      </c>
      <c r="B133" s="138"/>
      <c r="C133" s="102"/>
      <c r="D133" s="103"/>
      <c r="E133" s="103"/>
      <c r="F133" s="103"/>
      <c r="G133" s="103"/>
      <c r="H133" s="103"/>
      <c r="I133" s="103"/>
      <c r="J133" s="103"/>
      <c r="K133" s="104"/>
      <c r="L133" s="102"/>
      <c r="M133" s="103"/>
      <c r="N133" s="103"/>
      <c r="O133" s="103"/>
      <c r="P133" s="103"/>
      <c r="Q133" s="103"/>
      <c r="R133" s="103"/>
      <c r="S133" s="103"/>
      <c r="T133" s="104"/>
      <c r="U133" s="102"/>
      <c r="V133" s="103"/>
      <c r="W133" s="103"/>
      <c r="X133" s="103"/>
      <c r="Y133" s="103"/>
      <c r="Z133" s="104"/>
    </row>
    <row r="134" spans="1:26" x14ac:dyDescent="0.2">
      <c r="A134" s="137" t="s">
        <v>380</v>
      </c>
      <c r="B134" s="138"/>
      <c r="C134" s="102"/>
      <c r="D134" s="103"/>
      <c r="E134" s="103"/>
      <c r="F134" s="103"/>
      <c r="G134" s="103"/>
      <c r="H134" s="103"/>
      <c r="I134" s="103"/>
      <c r="J134" s="103"/>
      <c r="K134" s="104"/>
      <c r="L134" s="102"/>
      <c r="M134" s="103"/>
      <c r="N134" s="103"/>
      <c r="O134" s="103"/>
      <c r="P134" s="103"/>
      <c r="Q134" s="103"/>
      <c r="R134" s="103"/>
      <c r="S134" s="103"/>
      <c r="T134" s="104"/>
      <c r="U134" s="102"/>
      <c r="V134" s="103"/>
      <c r="W134" s="103"/>
      <c r="X134" s="103"/>
      <c r="Y134" s="103"/>
      <c r="Z134" s="104"/>
    </row>
    <row r="135" spans="1:26" ht="16" thickBot="1" x14ac:dyDescent="0.25">
      <c r="A135" s="139" t="s">
        <v>381</v>
      </c>
      <c r="B135" s="140"/>
      <c r="C135" s="105"/>
      <c r="D135" s="106"/>
      <c r="E135" s="106"/>
      <c r="F135" s="106"/>
      <c r="G135" s="106"/>
      <c r="H135" s="106"/>
      <c r="I135" s="106"/>
      <c r="J135" s="106"/>
      <c r="K135" s="107"/>
      <c r="L135" s="105"/>
      <c r="M135" s="106"/>
      <c r="N135" s="106"/>
      <c r="O135" s="106"/>
      <c r="P135" s="106"/>
      <c r="Q135" s="106"/>
      <c r="R135" s="106"/>
      <c r="S135" s="106"/>
      <c r="T135" s="107"/>
      <c r="U135" s="105"/>
      <c r="V135" s="106"/>
      <c r="W135" s="106"/>
      <c r="X135" s="106"/>
      <c r="Y135" s="106"/>
      <c r="Z135" s="107"/>
    </row>
    <row r="136" spans="1:26" x14ac:dyDescent="0.2">
      <c r="A136" s="141" t="s">
        <v>382</v>
      </c>
      <c r="B136" s="142"/>
      <c r="C136" s="109"/>
      <c r="D136" s="110"/>
      <c r="E136" s="110"/>
      <c r="F136" s="110"/>
      <c r="G136" s="110"/>
      <c r="H136" s="110"/>
      <c r="I136" s="110"/>
      <c r="J136" s="110"/>
      <c r="K136" s="111"/>
      <c r="L136" s="109"/>
      <c r="M136" s="110"/>
      <c r="N136" s="110"/>
      <c r="O136" s="110"/>
      <c r="P136" s="110"/>
      <c r="Q136" s="110"/>
      <c r="R136" s="110"/>
      <c r="S136" s="110"/>
      <c r="T136" s="111"/>
      <c r="U136" s="109"/>
      <c r="V136" s="110"/>
      <c r="W136" s="110"/>
      <c r="X136" s="110"/>
      <c r="Y136" s="110"/>
      <c r="Z136" s="111"/>
    </row>
    <row r="137" spans="1:26" ht="15" customHeight="1" x14ac:dyDescent="0.2">
      <c r="A137" s="137" t="s">
        <v>383</v>
      </c>
      <c r="B137" s="138"/>
      <c r="C137" s="102"/>
      <c r="D137" s="103"/>
      <c r="E137" s="103"/>
      <c r="F137" s="103"/>
      <c r="G137" s="103"/>
      <c r="H137" s="103"/>
      <c r="I137" s="103"/>
      <c r="J137" s="103"/>
      <c r="K137" s="104"/>
      <c r="L137" s="102"/>
      <c r="M137" s="103"/>
      <c r="N137" s="103"/>
      <c r="O137" s="103"/>
      <c r="P137" s="103"/>
      <c r="Q137" s="103"/>
      <c r="R137" s="103"/>
      <c r="S137" s="103"/>
      <c r="T137" s="104"/>
      <c r="U137" s="102"/>
      <c r="V137" s="103"/>
      <c r="W137" s="103"/>
      <c r="X137" s="103"/>
      <c r="Y137" s="103"/>
      <c r="Z137" s="104"/>
    </row>
    <row r="138" spans="1:26" x14ac:dyDescent="0.2">
      <c r="A138" s="137" t="s">
        <v>384</v>
      </c>
      <c r="B138" s="138"/>
      <c r="C138" s="102"/>
      <c r="D138" s="103"/>
      <c r="E138" s="103"/>
      <c r="F138" s="103"/>
      <c r="G138" s="103"/>
      <c r="H138" s="103"/>
      <c r="I138" s="103"/>
      <c r="J138" s="103"/>
      <c r="K138" s="104"/>
      <c r="L138" s="102"/>
      <c r="M138" s="103"/>
      <c r="N138" s="103"/>
      <c r="O138" s="103"/>
      <c r="P138" s="103"/>
      <c r="Q138" s="103"/>
      <c r="R138" s="103"/>
      <c r="S138" s="103"/>
      <c r="T138" s="104"/>
      <c r="U138" s="102"/>
      <c r="V138" s="103"/>
      <c r="W138" s="103"/>
      <c r="X138" s="103"/>
      <c r="Y138" s="103"/>
      <c r="Z138" s="104"/>
    </row>
    <row r="139" spans="1:26" x14ac:dyDescent="0.2">
      <c r="A139" s="137" t="s">
        <v>385</v>
      </c>
      <c r="B139" s="138"/>
      <c r="C139" s="102"/>
      <c r="D139" s="103"/>
      <c r="E139" s="103"/>
      <c r="F139" s="103"/>
      <c r="G139" s="103"/>
      <c r="H139" s="103"/>
      <c r="I139" s="103"/>
      <c r="J139" s="103"/>
      <c r="K139" s="104"/>
      <c r="L139" s="102"/>
      <c r="M139" s="103"/>
      <c r="N139" s="103"/>
      <c r="O139" s="103"/>
      <c r="P139" s="103"/>
      <c r="Q139" s="103"/>
      <c r="R139" s="103"/>
      <c r="S139" s="103"/>
      <c r="T139" s="104"/>
      <c r="U139" s="102"/>
      <c r="V139" s="103"/>
      <c r="W139" s="103"/>
      <c r="X139" s="103"/>
      <c r="Y139" s="103"/>
      <c r="Z139" s="104"/>
    </row>
    <row r="140" spans="1:26" ht="15" customHeight="1" x14ac:dyDescent="0.2">
      <c r="A140" s="137" t="s">
        <v>386</v>
      </c>
      <c r="B140" s="138"/>
      <c r="C140" s="102"/>
      <c r="D140" s="103"/>
      <c r="E140" s="103"/>
      <c r="F140" s="103"/>
      <c r="G140" s="103"/>
      <c r="H140" s="103"/>
      <c r="I140" s="103"/>
      <c r="J140" s="103"/>
      <c r="K140" s="104"/>
      <c r="L140" s="102"/>
      <c r="M140" s="103"/>
      <c r="N140" s="103"/>
      <c r="O140" s="103"/>
      <c r="P140" s="103"/>
      <c r="Q140" s="103"/>
      <c r="R140" s="103"/>
      <c r="S140" s="103"/>
      <c r="T140" s="104"/>
      <c r="U140" s="102"/>
      <c r="V140" s="103"/>
      <c r="W140" s="103"/>
      <c r="X140" s="103"/>
      <c r="Y140" s="103"/>
      <c r="Z140" s="104"/>
    </row>
    <row r="141" spans="1:26" ht="15" customHeight="1" x14ac:dyDescent="0.2">
      <c r="A141" s="137" t="s">
        <v>387</v>
      </c>
      <c r="B141" s="138"/>
      <c r="C141" s="102"/>
      <c r="D141" s="103"/>
      <c r="E141" s="103"/>
      <c r="F141" s="103"/>
      <c r="G141" s="103"/>
      <c r="H141" s="103"/>
      <c r="I141" s="103"/>
      <c r="J141" s="103"/>
      <c r="K141" s="104"/>
      <c r="L141" s="102"/>
      <c r="M141" s="103"/>
      <c r="N141" s="103"/>
      <c r="O141" s="103"/>
      <c r="P141" s="103"/>
      <c r="Q141" s="103"/>
      <c r="R141" s="103"/>
      <c r="S141" s="103"/>
      <c r="T141" s="104"/>
      <c r="U141" s="102"/>
      <c r="V141" s="103"/>
      <c r="W141" s="103"/>
      <c r="X141" s="103"/>
      <c r="Y141" s="103"/>
      <c r="Z141" s="104"/>
    </row>
    <row r="142" spans="1:26" ht="15" customHeight="1" x14ac:dyDescent="0.2">
      <c r="A142" s="137" t="s">
        <v>388</v>
      </c>
      <c r="B142" s="138"/>
      <c r="C142" s="102"/>
      <c r="D142" s="103"/>
      <c r="E142" s="103"/>
      <c r="F142" s="103"/>
      <c r="G142" s="103"/>
      <c r="H142" s="103"/>
      <c r="I142" s="103"/>
      <c r="J142" s="103"/>
      <c r="K142" s="104"/>
      <c r="L142" s="102"/>
      <c r="M142" s="103"/>
      <c r="N142" s="103"/>
      <c r="O142" s="103"/>
      <c r="P142" s="103"/>
      <c r="Q142" s="103"/>
      <c r="R142" s="103"/>
      <c r="S142" s="103"/>
      <c r="T142" s="104"/>
      <c r="U142" s="102"/>
      <c r="V142" s="103"/>
      <c r="W142" s="103"/>
      <c r="X142" s="103"/>
      <c r="Y142" s="103"/>
      <c r="Z142" s="104"/>
    </row>
    <row r="143" spans="1:26" ht="15" customHeight="1" x14ac:dyDescent="0.2">
      <c r="A143" s="137" t="s">
        <v>389</v>
      </c>
      <c r="B143" s="138"/>
      <c r="C143" s="102"/>
      <c r="D143" s="103"/>
      <c r="E143" s="103"/>
      <c r="F143" s="103"/>
      <c r="G143" s="103"/>
      <c r="H143" s="103"/>
      <c r="I143" s="103"/>
      <c r="J143" s="103"/>
      <c r="K143" s="104"/>
      <c r="L143" s="102"/>
      <c r="M143" s="103"/>
      <c r="N143" s="103"/>
      <c r="O143" s="103"/>
      <c r="P143" s="103"/>
      <c r="Q143" s="103"/>
      <c r="R143" s="103"/>
      <c r="S143" s="103"/>
      <c r="T143" s="104"/>
      <c r="U143" s="102"/>
      <c r="V143" s="103"/>
      <c r="W143" s="103"/>
      <c r="X143" s="103"/>
      <c r="Y143" s="103"/>
      <c r="Z143" s="104"/>
    </row>
    <row r="144" spans="1:26" x14ac:dyDescent="0.2">
      <c r="A144" s="137" t="s">
        <v>390</v>
      </c>
      <c r="B144" s="138"/>
      <c r="C144" s="102"/>
      <c r="D144" s="103"/>
      <c r="E144" s="103"/>
      <c r="F144" s="103"/>
      <c r="G144" s="103"/>
      <c r="H144" s="103"/>
      <c r="I144" s="103"/>
      <c r="J144" s="103"/>
      <c r="K144" s="104"/>
      <c r="L144" s="102"/>
      <c r="M144" s="103"/>
      <c r="N144" s="103"/>
      <c r="O144" s="103"/>
      <c r="P144" s="103"/>
      <c r="Q144" s="103"/>
      <c r="R144" s="103"/>
      <c r="S144" s="103"/>
      <c r="T144" s="104"/>
      <c r="U144" s="102"/>
      <c r="V144" s="103"/>
      <c r="W144" s="103"/>
      <c r="X144" s="103"/>
      <c r="Y144" s="103"/>
      <c r="Z144" s="104"/>
    </row>
    <row r="145" spans="1:26" x14ac:dyDescent="0.2">
      <c r="A145" s="137" t="s">
        <v>391</v>
      </c>
      <c r="B145" s="138"/>
      <c r="C145" s="102"/>
      <c r="D145" s="103"/>
      <c r="E145" s="103"/>
      <c r="F145" s="103"/>
      <c r="G145" s="103"/>
      <c r="H145" s="103"/>
      <c r="I145" s="103"/>
      <c r="J145" s="103"/>
      <c r="K145" s="104"/>
      <c r="L145" s="102"/>
      <c r="M145" s="103"/>
      <c r="N145" s="103"/>
      <c r="O145" s="103"/>
      <c r="P145" s="103"/>
      <c r="Q145" s="103"/>
      <c r="R145" s="103"/>
      <c r="S145" s="103"/>
      <c r="T145" s="104"/>
      <c r="U145" s="102"/>
      <c r="V145" s="103"/>
      <c r="W145" s="103"/>
      <c r="X145" s="103"/>
      <c r="Y145" s="103"/>
      <c r="Z145" s="104"/>
    </row>
    <row r="146" spans="1:26" ht="16" thickBot="1" x14ac:dyDescent="0.25">
      <c r="A146" s="139" t="s">
        <v>392</v>
      </c>
      <c r="B146" s="140"/>
      <c r="C146" s="105"/>
      <c r="D146" s="106"/>
      <c r="E146" s="106"/>
      <c r="F146" s="106"/>
      <c r="G146" s="106"/>
      <c r="H146" s="106"/>
      <c r="I146" s="106"/>
      <c r="J146" s="106"/>
      <c r="K146" s="107"/>
      <c r="L146" s="105"/>
      <c r="M146" s="106"/>
      <c r="N146" s="106"/>
      <c r="O146" s="106"/>
      <c r="P146" s="106"/>
      <c r="Q146" s="106"/>
      <c r="R146" s="106"/>
      <c r="S146" s="106"/>
      <c r="T146" s="107"/>
      <c r="U146" s="105"/>
      <c r="V146" s="106"/>
      <c r="W146" s="106"/>
      <c r="X146" s="106"/>
      <c r="Y146" s="106"/>
      <c r="Z146" s="107"/>
    </row>
    <row r="147" spans="1:26" x14ac:dyDescent="0.2">
      <c r="A147" s="141" t="s">
        <v>393</v>
      </c>
      <c r="B147" s="142"/>
      <c r="C147" s="109"/>
      <c r="D147" s="110"/>
      <c r="E147" s="110"/>
      <c r="F147" s="110"/>
      <c r="G147" s="110"/>
      <c r="H147" s="110"/>
      <c r="I147" s="110"/>
      <c r="J147" s="110"/>
      <c r="K147" s="111"/>
      <c r="L147" s="109"/>
      <c r="M147" s="110"/>
      <c r="N147" s="110"/>
      <c r="O147" s="110"/>
      <c r="P147" s="110"/>
      <c r="Q147" s="110"/>
      <c r="R147" s="110"/>
      <c r="S147" s="110"/>
      <c r="T147" s="111"/>
      <c r="U147" s="109"/>
      <c r="V147" s="110"/>
      <c r="W147" s="110"/>
      <c r="X147" s="110"/>
      <c r="Y147" s="110"/>
      <c r="Z147" s="111"/>
    </row>
    <row r="148" spans="1:26" x14ac:dyDescent="0.2">
      <c r="A148" s="137" t="s">
        <v>394</v>
      </c>
      <c r="B148" s="138"/>
      <c r="C148" s="102"/>
      <c r="D148" s="103"/>
      <c r="E148" s="103"/>
      <c r="F148" s="103"/>
      <c r="G148" s="103"/>
      <c r="H148" s="103"/>
      <c r="I148" s="103"/>
      <c r="J148" s="103"/>
      <c r="K148" s="104"/>
      <c r="L148" s="102"/>
      <c r="M148" s="103"/>
      <c r="N148" s="103"/>
      <c r="O148" s="103"/>
      <c r="P148" s="103"/>
      <c r="Q148" s="103"/>
      <c r="R148" s="103"/>
      <c r="S148" s="103"/>
      <c r="T148" s="104"/>
      <c r="U148" s="102"/>
      <c r="V148" s="103"/>
      <c r="W148" s="103"/>
      <c r="X148" s="103"/>
      <c r="Y148" s="103"/>
      <c r="Z148" s="104"/>
    </row>
    <row r="149" spans="1:26" x14ac:dyDescent="0.2">
      <c r="A149" s="137" t="s">
        <v>395</v>
      </c>
      <c r="B149" s="138"/>
      <c r="C149" s="102"/>
      <c r="D149" s="103"/>
      <c r="E149" s="103"/>
      <c r="F149" s="103"/>
      <c r="G149" s="103"/>
      <c r="H149" s="103"/>
      <c r="I149" s="103"/>
      <c r="J149" s="103"/>
      <c r="K149" s="104"/>
      <c r="L149" s="102"/>
      <c r="M149" s="103"/>
      <c r="N149" s="103"/>
      <c r="O149" s="103"/>
      <c r="P149" s="103"/>
      <c r="Q149" s="103"/>
      <c r="R149" s="103"/>
      <c r="S149" s="103"/>
      <c r="T149" s="104"/>
      <c r="U149" s="102"/>
      <c r="V149" s="103"/>
      <c r="W149" s="103"/>
      <c r="X149" s="103"/>
      <c r="Y149" s="103"/>
      <c r="Z149" s="104"/>
    </row>
    <row r="150" spans="1:26" x14ac:dyDescent="0.2">
      <c r="A150" s="137" t="s">
        <v>396</v>
      </c>
      <c r="B150" s="138"/>
      <c r="C150" s="102"/>
      <c r="D150" s="103"/>
      <c r="E150" s="103"/>
      <c r="F150" s="103"/>
      <c r="G150" s="103"/>
      <c r="H150" s="103"/>
      <c r="I150" s="103"/>
      <c r="J150" s="103"/>
      <c r="K150" s="104"/>
      <c r="L150" s="102"/>
      <c r="M150" s="103"/>
      <c r="N150" s="103"/>
      <c r="O150" s="103"/>
      <c r="P150" s="103"/>
      <c r="Q150" s="103"/>
      <c r="R150" s="103"/>
      <c r="S150" s="103"/>
      <c r="T150" s="104"/>
      <c r="U150" s="102"/>
      <c r="V150" s="103"/>
      <c r="W150" s="103"/>
      <c r="X150" s="103"/>
      <c r="Y150" s="103"/>
      <c r="Z150" s="104"/>
    </row>
    <row r="151" spans="1:26" x14ac:dyDescent="0.2">
      <c r="A151" s="137" t="s">
        <v>397</v>
      </c>
      <c r="B151" s="138"/>
      <c r="C151" s="102"/>
      <c r="D151" s="103"/>
      <c r="E151" s="103"/>
      <c r="F151" s="103"/>
      <c r="G151" s="103"/>
      <c r="H151" s="103"/>
      <c r="I151" s="103"/>
      <c r="J151" s="103"/>
      <c r="K151" s="104"/>
      <c r="L151" s="102"/>
      <c r="M151" s="103"/>
      <c r="N151" s="103"/>
      <c r="O151" s="103"/>
      <c r="P151" s="103"/>
      <c r="Q151" s="103"/>
      <c r="R151" s="103"/>
      <c r="S151" s="103"/>
      <c r="T151" s="104"/>
      <c r="U151" s="102"/>
      <c r="V151" s="103"/>
      <c r="W151" s="103"/>
      <c r="X151" s="103"/>
      <c r="Y151" s="103"/>
      <c r="Z151" s="104"/>
    </row>
    <row r="152" spans="1:26" x14ac:dyDescent="0.2">
      <c r="A152" s="137" t="s">
        <v>398</v>
      </c>
      <c r="B152" s="138"/>
      <c r="C152" s="102"/>
      <c r="D152" s="103"/>
      <c r="E152" s="103"/>
      <c r="F152" s="103"/>
      <c r="G152" s="103"/>
      <c r="H152" s="103"/>
      <c r="I152" s="103"/>
      <c r="J152" s="103"/>
      <c r="K152" s="104"/>
      <c r="L152" s="102"/>
      <c r="M152" s="103"/>
      <c r="N152" s="103"/>
      <c r="O152" s="103"/>
      <c r="P152" s="103"/>
      <c r="Q152" s="103"/>
      <c r="R152" s="103"/>
      <c r="S152" s="103"/>
      <c r="T152" s="104"/>
      <c r="U152" s="102"/>
      <c r="V152" s="103"/>
      <c r="W152" s="103"/>
      <c r="X152" s="103"/>
      <c r="Y152" s="103"/>
      <c r="Z152" s="104"/>
    </row>
    <row r="153" spans="1:26" ht="15" customHeight="1" x14ac:dyDescent="0.2">
      <c r="A153" s="137" t="s">
        <v>399</v>
      </c>
      <c r="B153" s="138"/>
      <c r="C153" s="102"/>
      <c r="D153" s="103"/>
      <c r="E153" s="103"/>
      <c r="F153" s="103"/>
      <c r="G153" s="103"/>
      <c r="H153" s="103"/>
      <c r="I153" s="103"/>
      <c r="J153" s="103"/>
      <c r="K153" s="104"/>
      <c r="L153" s="102"/>
      <c r="M153" s="103"/>
      <c r="N153" s="103"/>
      <c r="O153" s="103"/>
      <c r="P153" s="103"/>
      <c r="Q153" s="103"/>
      <c r="R153" s="103"/>
      <c r="S153" s="103"/>
      <c r="T153" s="104"/>
      <c r="U153" s="102"/>
      <c r="V153" s="103"/>
      <c r="W153" s="103"/>
      <c r="X153" s="103"/>
      <c r="Y153" s="103"/>
      <c r="Z153" s="104"/>
    </row>
    <row r="154" spans="1:26" x14ac:dyDescent="0.2">
      <c r="A154" s="137" t="s">
        <v>400</v>
      </c>
      <c r="B154" s="138"/>
      <c r="C154" s="102"/>
      <c r="D154" s="103"/>
      <c r="E154" s="103"/>
      <c r="F154" s="103"/>
      <c r="G154" s="103"/>
      <c r="H154" s="103"/>
      <c r="I154" s="103"/>
      <c r="J154" s="103"/>
      <c r="K154" s="104"/>
      <c r="L154" s="102"/>
      <c r="M154" s="103"/>
      <c r="N154" s="103"/>
      <c r="O154" s="103"/>
      <c r="P154" s="103"/>
      <c r="Q154" s="103"/>
      <c r="R154" s="103"/>
      <c r="S154" s="103"/>
      <c r="T154" s="104"/>
      <c r="U154" s="102"/>
      <c r="V154" s="103"/>
      <c r="W154" s="103"/>
      <c r="X154" s="103"/>
      <c r="Y154" s="103"/>
      <c r="Z154" s="104"/>
    </row>
    <row r="155" spans="1:26" x14ac:dyDescent="0.2">
      <c r="A155" s="137" t="s">
        <v>401</v>
      </c>
      <c r="B155" s="138"/>
      <c r="C155" s="102"/>
      <c r="D155" s="103"/>
      <c r="E155" s="103"/>
      <c r="F155" s="103"/>
      <c r="G155" s="103"/>
      <c r="H155" s="103"/>
      <c r="I155" s="103"/>
      <c r="J155" s="103"/>
      <c r="K155" s="104"/>
      <c r="L155" s="102"/>
      <c r="M155" s="103"/>
      <c r="N155" s="103"/>
      <c r="O155" s="103"/>
      <c r="P155" s="103"/>
      <c r="Q155" s="103"/>
      <c r="R155" s="103"/>
      <c r="S155" s="103"/>
      <c r="T155" s="104"/>
      <c r="U155" s="102"/>
      <c r="V155" s="103"/>
      <c r="W155" s="103"/>
      <c r="X155" s="103"/>
      <c r="Y155" s="103"/>
      <c r="Z155" s="104"/>
    </row>
    <row r="156" spans="1:26" ht="15" customHeight="1" x14ac:dyDescent="0.2">
      <c r="A156" s="137" t="s">
        <v>402</v>
      </c>
      <c r="B156" s="138"/>
      <c r="C156" s="102"/>
      <c r="D156" s="103"/>
      <c r="E156" s="103"/>
      <c r="F156" s="103"/>
      <c r="G156" s="103"/>
      <c r="H156" s="103"/>
      <c r="I156" s="103"/>
      <c r="J156" s="103"/>
      <c r="K156" s="104"/>
      <c r="L156" s="102"/>
      <c r="M156" s="103"/>
      <c r="N156" s="103"/>
      <c r="O156" s="103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</row>
    <row r="157" spans="1:26" ht="15" customHeight="1" thickBot="1" x14ac:dyDescent="0.25">
      <c r="A157" s="139" t="s">
        <v>403</v>
      </c>
      <c r="B157" s="140"/>
      <c r="C157" s="105"/>
      <c r="D157" s="106"/>
      <c r="E157" s="106"/>
      <c r="F157" s="106"/>
      <c r="G157" s="106"/>
      <c r="H157" s="106"/>
      <c r="I157" s="106"/>
      <c r="J157" s="106"/>
      <c r="K157" s="107"/>
      <c r="L157" s="105"/>
      <c r="M157" s="106"/>
      <c r="N157" s="106"/>
      <c r="O157" s="106"/>
      <c r="P157" s="106"/>
      <c r="Q157" s="106"/>
      <c r="R157" s="106"/>
      <c r="S157" s="106"/>
      <c r="T157" s="107"/>
      <c r="U157" s="105"/>
      <c r="V157" s="106"/>
      <c r="W157" s="106"/>
      <c r="X157" s="106"/>
      <c r="Y157" s="106"/>
      <c r="Z157" s="107"/>
    </row>
    <row r="158" spans="1:26" x14ac:dyDescent="0.2">
      <c r="A158" s="141" t="s">
        <v>404</v>
      </c>
      <c r="B158" s="142"/>
      <c r="C158" s="109"/>
      <c r="D158" s="110"/>
      <c r="E158" s="110"/>
      <c r="F158" s="110"/>
      <c r="G158" s="110"/>
      <c r="H158" s="110"/>
      <c r="I158" s="110"/>
      <c r="J158" s="110"/>
      <c r="K158" s="111"/>
      <c r="L158" s="109"/>
      <c r="M158" s="110"/>
      <c r="N158" s="110"/>
      <c r="O158" s="110"/>
      <c r="P158" s="110"/>
      <c r="Q158" s="110"/>
      <c r="R158" s="110"/>
      <c r="S158" s="110"/>
      <c r="T158" s="111"/>
      <c r="U158" s="109"/>
      <c r="V158" s="110"/>
      <c r="W158" s="110"/>
      <c r="X158" s="110"/>
      <c r="Y158" s="110"/>
      <c r="Z158" s="111"/>
    </row>
    <row r="159" spans="1:26" x14ac:dyDescent="0.2">
      <c r="A159" s="137" t="s">
        <v>405</v>
      </c>
      <c r="B159" s="138"/>
      <c r="C159" s="102"/>
      <c r="D159" s="103"/>
      <c r="E159" s="103"/>
      <c r="F159" s="103"/>
      <c r="G159" s="103"/>
      <c r="H159" s="103"/>
      <c r="I159" s="103"/>
      <c r="J159" s="103"/>
      <c r="K159" s="104"/>
      <c r="L159" s="102"/>
      <c r="M159" s="103"/>
      <c r="N159" s="103"/>
      <c r="O159" s="103"/>
      <c r="P159" s="103"/>
      <c r="Q159" s="103"/>
      <c r="R159" s="103"/>
      <c r="S159" s="103"/>
      <c r="T159" s="104"/>
      <c r="U159" s="102"/>
      <c r="V159" s="103"/>
      <c r="W159" s="103"/>
      <c r="X159" s="103"/>
      <c r="Y159" s="103"/>
      <c r="Z159" s="104"/>
    </row>
    <row r="160" spans="1:26" ht="15" customHeight="1" x14ac:dyDescent="0.2">
      <c r="A160" s="137" t="s">
        <v>406</v>
      </c>
      <c r="B160" s="138"/>
      <c r="C160" s="102"/>
      <c r="D160" s="103"/>
      <c r="E160" s="103"/>
      <c r="F160" s="103"/>
      <c r="G160" s="103"/>
      <c r="H160" s="103"/>
      <c r="I160" s="103"/>
      <c r="J160" s="103"/>
      <c r="K160" s="104"/>
      <c r="L160" s="102"/>
      <c r="M160" s="103"/>
      <c r="N160" s="103"/>
      <c r="O160" s="103"/>
      <c r="P160" s="103"/>
      <c r="Q160" s="103"/>
      <c r="R160" s="103"/>
      <c r="S160" s="103"/>
      <c r="T160" s="104"/>
      <c r="U160" s="102"/>
      <c r="V160" s="103"/>
      <c r="W160" s="103"/>
      <c r="X160" s="103"/>
      <c r="Y160" s="103"/>
      <c r="Z160" s="104"/>
    </row>
    <row r="161" spans="1:26" x14ac:dyDescent="0.2">
      <c r="A161" s="137" t="s">
        <v>407</v>
      </c>
      <c r="B161" s="138"/>
      <c r="C161" s="102"/>
      <c r="D161" s="103"/>
      <c r="E161" s="103"/>
      <c r="F161" s="103"/>
      <c r="G161" s="103"/>
      <c r="H161" s="103"/>
      <c r="I161" s="103"/>
      <c r="J161" s="103"/>
      <c r="K161" s="104"/>
      <c r="L161" s="102"/>
      <c r="M161" s="103"/>
      <c r="N161" s="103"/>
      <c r="O161" s="103"/>
      <c r="P161" s="103"/>
      <c r="Q161" s="103"/>
      <c r="R161" s="103"/>
      <c r="S161" s="103"/>
      <c r="T161" s="104"/>
      <c r="U161" s="102"/>
      <c r="V161" s="103"/>
      <c r="W161" s="103"/>
      <c r="X161" s="103"/>
      <c r="Y161" s="103"/>
      <c r="Z161" s="104"/>
    </row>
    <row r="162" spans="1:26" ht="15" customHeight="1" x14ac:dyDescent="0.2">
      <c r="A162" s="137" t="s">
        <v>408</v>
      </c>
      <c r="B162" s="138"/>
      <c r="C162" s="102"/>
      <c r="D162" s="103"/>
      <c r="E162" s="103"/>
      <c r="F162" s="103"/>
      <c r="G162" s="103"/>
      <c r="H162" s="103"/>
      <c r="I162" s="103"/>
      <c r="J162" s="103"/>
      <c r="K162" s="104"/>
      <c r="L162" s="102"/>
      <c r="M162" s="103"/>
      <c r="N162" s="103"/>
      <c r="O162" s="103"/>
      <c r="P162" s="103"/>
      <c r="Q162" s="103"/>
      <c r="R162" s="103"/>
      <c r="S162" s="103"/>
      <c r="T162" s="104"/>
      <c r="U162" s="102"/>
      <c r="V162" s="103"/>
      <c r="W162" s="103"/>
      <c r="X162" s="103"/>
      <c r="Y162" s="103"/>
      <c r="Z162" s="104"/>
    </row>
    <row r="163" spans="1:26" x14ac:dyDescent="0.2">
      <c r="A163" s="137" t="s">
        <v>409</v>
      </c>
      <c r="B163" s="138"/>
      <c r="C163" s="102"/>
      <c r="D163" s="103"/>
      <c r="E163" s="103"/>
      <c r="F163" s="103"/>
      <c r="G163" s="103"/>
      <c r="H163" s="103"/>
      <c r="I163" s="103"/>
      <c r="J163" s="103"/>
      <c r="K163" s="104"/>
      <c r="L163" s="102"/>
      <c r="M163" s="103"/>
      <c r="N163" s="103"/>
      <c r="O163" s="103"/>
      <c r="P163" s="103"/>
      <c r="Q163" s="103"/>
      <c r="R163" s="103"/>
      <c r="S163" s="103"/>
      <c r="T163" s="104"/>
      <c r="U163" s="102"/>
      <c r="V163" s="103"/>
      <c r="W163" s="103"/>
      <c r="X163" s="103"/>
      <c r="Y163" s="103"/>
      <c r="Z163" s="104"/>
    </row>
    <row r="164" spans="1:26" x14ac:dyDescent="0.2">
      <c r="A164" s="137" t="s">
        <v>410</v>
      </c>
      <c r="B164" s="138"/>
      <c r="C164" s="102"/>
      <c r="D164" s="103"/>
      <c r="E164" s="103"/>
      <c r="F164" s="103"/>
      <c r="G164" s="103"/>
      <c r="H164" s="103"/>
      <c r="I164" s="103"/>
      <c r="J164" s="103"/>
      <c r="K164" s="104"/>
      <c r="L164" s="102"/>
      <c r="M164" s="103"/>
      <c r="N164" s="103"/>
      <c r="O164" s="103"/>
      <c r="P164" s="103"/>
      <c r="Q164" s="103"/>
      <c r="R164" s="103"/>
      <c r="S164" s="103"/>
      <c r="T164" s="104"/>
      <c r="U164" s="102"/>
      <c r="V164" s="103"/>
      <c r="W164" s="103"/>
      <c r="X164" s="103"/>
      <c r="Y164" s="103"/>
      <c r="Z164" s="104"/>
    </row>
    <row r="165" spans="1:26" x14ac:dyDescent="0.2">
      <c r="A165" s="137" t="s">
        <v>411</v>
      </c>
      <c r="B165" s="138"/>
      <c r="C165" s="102"/>
      <c r="D165" s="103"/>
      <c r="E165" s="103"/>
      <c r="F165" s="103"/>
      <c r="G165" s="103"/>
      <c r="H165" s="103"/>
      <c r="I165" s="103"/>
      <c r="J165" s="103"/>
      <c r="K165" s="104"/>
      <c r="L165" s="102"/>
      <c r="M165" s="103"/>
      <c r="N165" s="103"/>
      <c r="O165" s="103"/>
      <c r="P165" s="103"/>
      <c r="Q165" s="103"/>
      <c r="R165" s="103"/>
      <c r="S165" s="103"/>
      <c r="T165" s="104"/>
      <c r="U165" s="102"/>
      <c r="V165" s="103"/>
      <c r="W165" s="103"/>
      <c r="X165" s="103"/>
      <c r="Y165" s="103"/>
      <c r="Z165" s="104"/>
    </row>
    <row r="166" spans="1:26" x14ac:dyDescent="0.2">
      <c r="A166" s="137" t="s">
        <v>412</v>
      </c>
      <c r="B166" s="138"/>
      <c r="C166" s="102"/>
      <c r="D166" s="103"/>
      <c r="E166" s="103"/>
      <c r="F166" s="103"/>
      <c r="G166" s="103"/>
      <c r="H166" s="103"/>
      <c r="I166" s="103"/>
      <c r="J166" s="103"/>
      <c r="K166" s="104"/>
      <c r="L166" s="102"/>
      <c r="M166" s="103"/>
      <c r="N166" s="103"/>
      <c r="O166" s="103"/>
      <c r="P166" s="103"/>
      <c r="Q166" s="103"/>
      <c r="R166" s="103"/>
      <c r="S166" s="103"/>
      <c r="T166" s="104"/>
      <c r="U166" s="102"/>
      <c r="V166" s="103"/>
      <c r="W166" s="103"/>
      <c r="X166" s="103"/>
      <c r="Y166" s="103"/>
      <c r="Z166" s="104"/>
    </row>
    <row r="167" spans="1:26" x14ac:dyDescent="0.2">
      <c r="A167" s="137" t="s">
        <v>413</v>
      </c>
      <c r="B167" s="138"/>
      <c r="C167" s="102"/>
      <c r="D167" s="103"/>
      <c r="E167" s="103"/>
      <c r="F167" s="103"/>
      <c r="G167" s="103"/>
      <c r="H167" s="103"/>
      <c r="I167" s="103"/>
      <c r="J167" s="103"/>
      <c r="K167" s="104"/>
      <c r="L167" s="102"/>
      <c r="M167" s="103"/>
      <c r="N167" s="103"/>
      <c r="O167" s="103"/>
      <c r="P167" s="103"/>
      <c r="Q167" s="103"/>
      <c r="R167" s="103"/>
      <c r="S167" s="103"/>
      <c r="T167" s="104"/>
      <c r="U167" s="102"/>
      <c r="V167" s="103"/>
      <c r="W167" s="103"/>
      <c r="X167" s="103"/>
      <c r="Y167" s="103"/>
      <c r="Z167" s="104"/>
    </row>
    <row r="168" spans="1:26" ht="16" thickBot="1" x14ac:dyDescent="0.25">
      <c r="A168" s="139" t="s">
        <v>414</v>
      </c>
      <c r="B168" s="140"/>
      <c r="C168" s="105"/>
      <c r="D168" s="106"/>
      <c r="E168" s="106"/>
      <c r="F168" s="106"/>
      <c r="G168" s="106"/>
      <c r="H168" s="106"/>
      <c r="I168" s="106"/>
      <c r="J168" s="106"/>
      <c r="K168" s="107"/>
      <c r="L168" s="105"/>
      <c r="M168" s="106"/>
      <c r="N168" s="106"/>
      <c r="O168" s="106"/>
      <c r="P168" s="106"/>
      <c r="Q168" s="106"/>
      <c r="R168" s="106"/>
      <c r="S168" s="106"/>
      <c r="T168" s="107"/>
      <c r="U168" s="105"/>
      <c r="V168" s="106"/>
      <c r="W168" s="106"/>
      <c r="X168" s="106"/>
      <c r="Y168" s="106"/>
      <c r="Z168" s="107"/>
    </row>
    <row r="169" spans="1:26" x14ac:dyDescent="0.2">
      <c r="A169" s="141" t="s">
        <v>415</v>
      </c>
      <c r="B169" s="142"/>
      <c r="C169" s="109"/>
      <c r="D169" s="110"/>
      <c r="E169" s="110"/>
      <c r="F169" s="110"/>
      <c r="G169" s="110"/>
      <c r="H169" s="110"/>
      <c r="I169" s="110"/>
      <c r="J169" s="110"/>
      <c r="K169" s="111"/>
      <c r="L169" s="109"/>
      <c r="M169" s="110"/>
      <c r="N169" s="110"/>
      <c r="O169" s="110"/>
      <c r="P169" s="110"/>
      <c r="Q169" s="110"/>
      <c r="R169" s="110"/>
      <c r="S169" s="110"/>
      <c r="T169" s="111"/>
      <c r="U169" s="109"/>
      <c r="V169" s="110"/>
      <c r="W169" s="110"/>
      <c r="X169" s="110"/>
      <c r="Y169" s="110"/>
      <c r="Z169" s="111"/>
    </row>
    <row r="170" spans="1:26" ht="15" customHeight="1" x14ac:dyDescent="0.2">
      <c r="A170" s="137" t="s">
        <v>416</v>
      </c>
      <c r="B170" s="138"/>
      <c r="C170" s="102"/>
      <c r="D170" s="103"/>
      <c r="E170" s="103"/>
      <c r="F170" s="103"/>
      <c r="G170" s="103"/>
      <c r="H170" s="103"/>
      <c r="I170" s="103"/>
      <c r="J170" s="103"/>
      <c r="K170" s="104"/>
      <c r="L170" s="102"/>
      <c r="M170" s="103"/>
      <c r="N170" s="103"/>
      <c r="O170" s="103"/>
      <c r="P170" s="103"/>
      <c r="Q170" s="103"/>
      <c r="R170" s="103"/>
      <c r="S170" s="103"/>
      <c r="T170" s="104"/>
      <c r="U170" s="102"/>
      <c r="V170" s="103"/>
      <c r="W170" s="103"/>
      <c r="X170" s="103"/>
      <c r="Y170" s="103"/>
      <c r="Z170" s="104"/>
    </row>
    <row r="171" spans="1:26" ht="15" customHeight="1" x14ac:dyDescent="0.2">
      <c r="A171" s="137" t="s">
        <v>417</v>
      </c>
      <c r="B171" s="138"/>
      <c r="C171" s="102"/>
      <c r="D171" s="103"/>
      <c r="E171" s="103"/>
      <c r="F171" s="103"/>
      <c r="G171" s="103"/>
      <c r="H171" s="103"/>
      <c r="I171" s="103"/>
      <c r="J171" s="103"/>
      <c r="K171" s="104"/>
      <c r="L171" s="102"/>
      <c r="M171" s="103"/>
      <c r="N171" s="103"/>
      <c r="O171" s="103"/>
      <c r="P171" s="103"/>
      <c r="Q171" s="103"/>
      <c r="R171" s="103"/>
      <c r="S171" s="103"/>
      <c r="T171" s="104"/>
      <c r="U171" s="102"/>
      <c r="V171" s="103"/>
      <c r="W171" s="103"/>
      <c r="X171" s="103"/>
      <c r="Y171" s="103"/>
      <c r="Z171" s="104"/>
    </row>
    <row r="172" spans="1:26" x14ac:dyDescent="0.2">
      <c r="A172" s="137" t="s">
        <v>418</v>
      </c>
      <c r="B172" s="138"/>
      <c r="C172" s="102"/>
      <c r="D172" s="103"/>
      <c r="E172" s="103"/>
      <c r="F172" s="103"/>
      <c r="G172" s="103"/>
      <c r="H172" s="103"/>
      <c r="I172" s="103"/>
      <c r="J172" s="103"/>
      <c r="K172" s="104"/>
      <c r="L172" s="102"/>
      <c r="M172" s="103"/>
      <c r="N172" s="103"/>
      <c r="O172" s="103"/>
      <c r="P172" s="103"/>
      <c r="Q172" s="103"/>
      <c r="R172" s="103"/>
      <c r="S172" s="103"/>
      <c r="T172" s="104"/>
      <c r="U172" s="102"/>
      <c r="V172" s="103"/>
      <c r="W172" s="103"/>
      <c r="X172" s="103"/>
      <c r="Y172" s="103"/>
      <c r="Z172" s="104"/>
    </row>
    <row r="173" spans="1:26" ht="15" customHeight="1" x14ac:dyDescent="0.2">
      <c r="A173" s="137" t="s">
        <v>419</v>
      </c>
      <c r="B173" s="138"/>
      <c r="C173" s="102"/>
      <c r="D173" s="103"/>
      <c r="E173" s="103"/>
      <c r="F173" s="103"/>
      <c r="G173" s="103"/>
      <c r="H173" s="103"/>
      <c r="I173" s="103"/>
      <c r="J173" s="103"/>
      <c r="K173" s="104"/>
      <c r="L173" s="102"/>
      <c r="M173" s="103"/>
      <c r="N173" s="103"/>
      <c r="O173" s="103"/>
      <c r="P173" s="103"/>
      <c r="Q173" s="103"/>
      <c r="R173" s="103"/>
      <c r="S173" s="103"/>
      <c r="T173" s="104"/>
      <c r="U173" s="102"/>
      <c r="V173" s="103"/>
      <c r="W173" s="103"/>
      <c r="X173" s="103"/>
      <c r="Y173" s="103"/>
      <c r="Z173" s="104"/>
    </row>
    <row r="174" spans="1:26" x14ac:dyDescent="0.2">
      <c r="A174" s="137" t="s">
        <v>420</v>
      </c>
      <c r="B174" s="138"/>
      <c r="C174" s="102"/>
      <c r="D174" s="103"/>
      <c r="E174" s="103"/>
      <c r="F174" s="103"/>
      <c r="G174" s="103"/>
      <c r="H174" s="103"/>
      <c r="I174" s="103"/>
      <c r="J174" s="103"/>
      <c r="K174" s="104"/>
      <c r="L174" s="102"/>
      <c r="M174" s="103"/>
      <c r="N174" s="103"/>
      <c r="O174" s="103"/>
      <c r="P174" s="103"/>
      <c r="Q174" s="103"/>
      <c r="R174" s="103"/>
      <c r="S174" s="103"/>
      <c r="T174" s="104"/>
      <c r="U174" s="102"/>
      <c r="V174" s="103"/>
      <c r="W174" s="103"/>
      <c r="X174" s="103"/>
      <c r="Y174" s="103"/>
      <c r="Z174" s="104"/>
    </row>
    <row r="175" spans="1:26" x14ac:dyDescent="0.2">
      <c r="A175" s="137" t="s">
        <v>421</v>
      </c>
      <c r="B175" s="138"/>
      <c r="C175" s="102"/>
      <c r="D175" s="103"/>
      <c r="E175" s="103"/>
      <c r="F175" s="103"/>
      <c r="G175" s="103"/>
      <c r="H175" s="103"/>
      <c r="I175" s="103"/>
      <c r="J175" s="103"/>
      <c r="K175" s="104"/>
      <c r="L175" s="102"/>
      <c r="M175" s="103"/>
      <c r="N175" s="103"/>
      <c r="O175" s="103"/>
      <c r="P175" s="103"/>
      <c r="Q175" s="103"/>
      <c r="R175" s="103"/>
      <c r="S175" s="103"/>
      <c r="T175" s="104"/>
      <c r="U175" s="102"/>
      <c r="V175" s="103"/>
      <c r="W175" s="103"/>
      <c r="X175" s="103"/>
      <c r="Y175" s="103"/>
      <c r="Z175" s="104"/>
    </row>
    <row r="176" spans="1:26" x14ac:dyDescent="0.2">
      <c r="A176" s="137" t="s">
        <v>422</v>
      </c>
      <c r="B176" s="138"/>
      <c r="C176" s="102"/>
      <c r="D176" s="103"/>
      <c r="E176" s="103"/>
      <c r="F176" s="103"/>
      <c r="G176" s="103"/>
      <c r="H176" s="103"/>
      <c r="I176" s="103"/>
      <c r="J176" s="103"/>
      <c r="K176" s="104"/>
      <c r="L176" s="102"/>
      <c r="M176" s="103"/>
      <c r="N176" s="103"/>
      <c r="O176" s="103"/>
      <c r="P176" s="103"/>
      <c r="Q176" s="103"/>
      <c r="R176" s="103"/>
      <c r="S176" s="103"/>
      <c r="T176" s="104"/>
      <c r="U176" s="102"/>
      <c r="V176" s="103"/>
      <c r="W176" s="103"/>
      <c r="X176" s="103"/>
      <c r="Y176" s="103"/>
      <c r="Z176" s="104"/>
    </row>
    <row r="177" spans="1:26" ht="15" customHeight="1" x14ac:dyDescent="0.2">
      <c r="A177" s="137" t="s">
        <v>423</v>
      </c>
      <c r="B177" s="138"/>
      <c r="C177" s="102"/>
      <c r="D177" s="103"/>
      <c r="E177" s="103"/>
      <c r="F177" s="103"/>
      <c r="G177" s="103"/>
      <c r="H177" s="103"/>
      <c r="I177" s="103"/>
      <c r="J177" s="103"/>
      <c r="K177" s="104"/>
      <c r="L177" s="102"/>
      <c r="M177" s="103"/>
      <c r="N177" s="103"/>
      <c r="O177" s="103"/>
      <c r="P177" s="103"/>
      <c r="Q177" s="103"/>
      <c r="R177" s="103"/>
      <c r="S177" s="103"/>
      <c r="T177" s="104"/>
      <c r="U177" s="102"/>
      <c r="V177" s="103"/>
      <c r="W177" s="103"/>
      <c r="X177" s="103"/>
      <c r="Y177" s="103"/>
      <c r="Z177" s="104"/>
    </row>
    <row r="178" spans="1:26" ht="15" customHeight="1" x14ac:dyDescent="0.2">
      <c r="A178" s="137" t="s">
        <v>424</v>
      </c>
      <c r="B178" s="138"/>
      <c r="C178" s="102"/>
      <c r="D178" s="103"/>
      <c r="E178" s="103"/>
      <c r="F178" s="103"/>
      <c r="G178" s="103"/>
      <c r="H178" s="103"/>
      <c r="I178" s="103"/>
      <c r="J178" s="103"/>
      <c r="K178" s="104"/>
      <c r="L178" s="102"/>
      <c r="M178" s="103"/>
      <c r="N178" s="103"/>
      <c r="O178" s="103"/>
      <c r="P178" s="103"/>
      <c r="Q178" s="103"/>
      <c r="R178" s="103"/>
      <c r="S178" s="103"/>
      <c r="T178" s="104"/>
      <c r="U178" s="102"/>
      <c r="V178" s="103"/>
      <c r="W178" s="103"/>
      <c r="X178" s="103"/>
      <c r="Y178" s="103"/>
      <c r="Z178" s="104"/>
    </row>
    <row r="179" spans="1:26" ht="16" thickBot="1" x14ac:dyDescent="0.25">
      <c r="A179" s="139" t="s">
        <v>425</v>
      </c>
      <c r="B179" s="140"/>
      <c r="C179" s="105"/>
      <c r="D179" s="106"/>
      <c r="E179" s="106"/>
      <c r="F179" s="106"/>
      <c r="G179" s="106"/>
      <c r="H179" s="106"/>
      <c r="I179" s="106"/>
      <c r="J179" s="106"/>
      <c r="K179" s="107"/>
      <c r="L179" s="105"/>
      <c r="M179" s="106"/>
      <c r="N179" s="106"/>
      <c r="O179" s="106"/>
      <c r="P179" s="106"/>
      <c r="Q179" s="106"/>
      <c r="R179" s="106"/>
      <c r="S179" s="106"/>
      <c r="T179" s="107"/>
      <c r="U179" s="105"/>
      <c r="V179" s="106"/>
      <c r="W179" s="106"/>
      <c r="X179" s="106"/>
      <c r="Y179" s="106"/>
      <c r="Z179" s="107"/>
    </row>
    <row r="180" spans="1:26" x14ac:dyDescent="0.2">
      <c r="A180" s="141" t="s">
        <v>426</v>
      </c>
      <c r="B180" s="142"/>
      <c r="C180" s="109"/>
      <c r="D180" s="110"/>
      <c r="E180" s="110"/>
      <c r="F180" s="110"/>
      <c r="G180" s="110"/>
      <c r="H180" s="110"/>
      <c r="I180" s="110"/>
      <c r="J180" s="110"/>
      <c r="K180" s="111"/>
      <c r="L180" s="109"/>
      <c r="M180" s="110"/>
      <c r="N180" s="110"/>
      <c r="O180" s="110"/>
      <c r="P180" s="110"/>
      <c r="Q180" s="110"/>
      <c r="R180" s="110"/>
      <c r="S180" s="110"/>
      <c r="T180" s="111"/>
      <c r="U180" s="109"/>
      <c r="V180" s="110"/>
      <c r="W180" s="110"/>
      <c r="X180" s="110"/>
      <c r="Y180" s="110"/>
      <c r="Z180" s="111"/>
    </row>
    <row r="181" spans="1:26" x14ac:dyDescent="0.2">
      <c r="A181" s="137" t="s">
        <v>427</v>
      </c>
      <c r="B181" s="138"/>
      <c r="C181" s="102"/>
      <c r="D181" s="103"/>
      <c r="E181" s="103"/>
      <c r="F181" s="103"/>
      <c r="G181" s="103"/>
      <c r="H181" s="103"/>
      <c r="I181" s="103"/>
      <c r="J181" s="103"/>
      <c r="K181" s="104"/>
      <c r="L181" s="102"/>
      <c r="M181" s="103"/>
      <c r="N181" s="103"/>
      <c r="O181" s="103"/>
      <c r="P181" s="103"/>
      <c r="Q181" s="103"/>
      <c r="R181" s="103"/>
      <c r="S181" s="103"/>
      <c r="T181" s="104"/>
      <c r="U181" s="102"/>
      <c r="V181" s="103"/>
      <c r="W181" s="103"/>
      <c r="X181" s="103"/>
      <c r="Y181" s="103"/>
      <c r="Z181" s="104"/>
    </row>
    <row r="182" spans="1:26" ht="15" customHeight="1" x14ac:dyDescent="0.2">
      <c r="A182" s="137" t="s">
        <v>428</v>
      </c>
      <c r="B182" s="138"/>
      <c r="C182" s="102"/>
      <c r="D182" s="103"/>
      <c r="E182" s="103"/>
      <c r="F182" s="103"/>
      <c r="G182" s="103"/>
      <c r="H182" s="103"/>
      <c r="I182" s="103"/>
      <c r="J182" s="103"/>
      <c r="K182" s="104"/>
      <c r="L182" s="102"/>
      <c r="M182" s="103"/>
      <c r="N182" s="103"/>
      <c r="O182" s="103"/>
      <c r="P182" s="103"/>
      <c r="Q182" s="103"/>
      <c r="R182" s="103"/>
      <c r="S182" s="103"/>
      <c r="T182" s="104"/>
      <c r="U182" s="102"/>
      <c r="V182" s="103"/>
      <c r="W182" s="103"/>
      <c r="X182" s="103"/>
      <c r="Y182" s="103"/>
      <c r="Z182" s="104"/>
    </row>
    <row r="183" spans="1:26" ht="15" customHeight="1" x14ac:dyDescent="0.2">
      <c r="A183" s="137" t="s">
        <v>429</v>
      </c>
      <c r="B183" s="138"/>
      <c r="C183" s="102"/>
      <c r="D183" s="103"/>
      <c r="E183" s="103"/>
      <c r="F183" s="103"/>
      <c r="G183" s="103"/>
      <c r="H183" s="103"/>
      <c r="I183" s="103"/>
      <c r="J183" s="103"/>
      <c r="K183" s="104"/>
      <c r="L183" s="102"/>
      <c r="M183" s="103"/>
      <c r="N183" s="103"/>
      <c r="O183" s="103"/>
      <c r="P183" s="103"/>
      <c r="Q183" s="103"/>
      <c r="R183" s="103"/>
      <c r="S183" s="103"/>
      <c r="T183" s="104"/>
      <c r="U183" s="102"/>
      <c r="V183" s="103"/>
      <c r="W183" s="103"/>
      <c r="X183" s="103"/>
      <c r="Y183" s="103"/>
      <c r="Z183" s="104"/>
    </row>
    <row r="184" spans="1:26" ht="15" customHeight="1" x14ac:dyDescent="0.2">
      <c r="A184" s="137" t="s">
        <v>430</v>
      </c>
      <c r="B184" s="138"/>
      <c r="C184" s="102"/>
      <c r="D184" s="103"/>
      <c r="E184" s="103"/>
      <c r="F184" s="103"/>
      <c r="G184" s="103"/>
      <c r="H184" s="103"/>
      <c r="I184" s="103"/>
      <c r="J184" s="103"/>
      <c r="K184" s="104"/>
      <c r="L184" s="102"/>
      <c r="M184" s="103"/>
      <c r="N184" s="103"/>
      <c r="O184" s="103"/>
      <c r="P184" s="103"/>
      <c r="Q184" s="103"/>
      <c r="R184" s="103"/>
      <c r="S184" s="103"/>
      <c r="T184" s="104"/>
      <c r="U184" s="102"/>
      <c r="V184" s="103"/>
      <c r="W184" s="103"/>
      <c r="X184" s="103"/>
      <c r="Y184" s="103"/>
      <c r="Z184" s="104"/>
    </row>
    <row r="185" spans="1:26" ht="15" customHeight="1" x14ac:dyDescent="0.2">
      <c r="A185" s="137" t="s">
        <v>431</v>
      </c>
      <c r="B185" s="138"/>
      <c r="C185" s="102"/>
      <c r="D185" s="103"/>
      <c r="E185" s="103"/>
      <c r="F185" s="103"/>
      <c r="G185" s="103"/>
      <c r="H185" s="103"/>
      <c r="I185" s="103"/>
      <c r="J185" s="103"/>
      <c r="K185" s="104"/>
      <c r="L185" s="102"/>
      <c r="M185" s="103"/>
      <c r="N185" s="103"/>
      <c r="O185" s="103"/>
      <c r="P185" s="103"/>
      <c r="Q185" s="103"/>
      <c r="R185" s="103"/>
      <c r="S185" s="103"/>
      <c r="T185" s="104"/>
      <c r="U185" s="102"/>
      <c r="V185" s="103"/>
      <c r="W185" s="103"/>
      <c r="X185" s="103"/>
      <c r="Y185" s="103"/>
      <c r="Z185" s="104"/>
    </row>
    <row r="186" spans="1:26" x14ac:dyDescent="0.2">
      <c r="A186" s="137" t="s">
        <v>432</v>
      </c>
      <c r="B186" s="138"/>
      <c r="C186" s="102"/>
      <c r="D186" s="103"/>
      <c r="E186" s="103"/>
      <c r="F186" s="103"/>
      <c r="G186" s="103"/>
      <c r="H186" s="103"/>
      <c r="I186" s="103"/>
      <c r="J186" s="103"/>
      <c r="K186" s="104"/>
      <c r="L186" s="102"/>
      <c r="M186" s="103"/>
      <c r="N186" s="103"/>
      <c r="O186" s="103"/>
      <c r="P186" s="103"/>
      <c r="Q186" s="103"/>
      <c r="R186" s="103"/>
      <c r="S186" s="103"/>
      <c r="T186" s="104"/>
      <c r="U186" s="102"/>
      <c r="V186" s="103"/>
      <c r="W186" s="103"/>
      <c r="X186" s="103"/>
      <c r="Y186" s="103"/>
      <c r="Z186" s="104"/>
    </row>
    <row r="187" spans="1:26" x14ac:dyDescent="0.2">
      <c r="A187" s="137" t="s">
        <v>433</v>
      </c>
      <c r="B187" s="138"/>
      <c r="C187" s="102"/>
      <c r="D187" s="103"/>
      <c r="E187" s="103"/>
      <c r="F187" s="103"/>
      <c r="G187" s="103"/>
      <c r="H187" s="103"/>
      <c r="I187" s="103"/>
      <c r="J187" s="103"/>
      <c r="K187" s="104"/>
      <c r="L187" s="102"/>
      <c r="M187" s="103"/>
      <c r="N187" s="103"/>
      <c r="O187" s="103"/>
      <c r="P187" s="103"/>
      <c r="Q187" s="103"/>
      <c r="R187" s="103"/>
      <c r="S187" s="103"/>
      <c r="T187" s="104"/>
      <c r="U187" s="102"/>
      <c r="V187" s="103"/>
      <c r="W187" s="103"/>
      <c r="X187" s="103"/>
      <c r="Y187" s="103"/>
      <c r="Z187" s="104"/>
    </row>
    <row r="188" spans="1:26" x14ac:dyDescent="0.2">
      <c r="A188" s="137" t="s">
        <v>434</v>
      </c>
      <c r="B188" s="138"/>
      <c r="C188" s="102"/>
      <c r="D188" s="103"/>
      <c r="E188" s="103"/>
      <c r="F188" s="103"/>
      <c r="G188" s="103"/>
      <c r="H188" s="103"/>
      <c r="I188" s="103"/>
      <c r="J188" s="103"/>
      <c r="K188" s="104"/>
      <c r="L188" s="102"/>
      <c r="M188" s="103"/>
      <c r="N188" s="103"/>
      <c r="O188" s="103"/>
      <c r="P188" s="103"/>
      <c r="Q188" s="103"/>
      <c r="R188" s="103"/>
      <c r="S188" s="103"/>
      <c r="T188" s="104"/>
      <c r="U188" s="102"/>
      <c r="V188" s="103"/>
      <c r="W188" s="103"/>
      <c r="X188" s="103"/>
      <c r="Y188" s="103"/>
      <c r="Z188" s="104"/>
    </row>
    <row r="189" spans="1:26" x14ac:dyDescent="0.2">
      <c r="A189" s="137" t="s">
        <v>435</v>
      </c>
      <c r="B189" s="138"/>
      <c r="C189" s="102"/>
      <c r="D189" s="103"/>
      <c r="E189" s="103"/>
      <c r="F189" s="103"/>
      <c r="G189" s="103"/>
      <c r="H189" s="103"/>
      <c r="I189" s="103"/>
      <c r="J189" s="103"/>
      <c r="K189" s="104"/>
      <c r="L189" s="102"/>
      <c r="M189" s="103"/>
      <c r="N189" s="103"/>
      <c r="O189" s="103"/>
      <c r="P189" s="103"/>
      <c r="Q189" s="103"/>
      <c r="R189" s="103"/>
      <c r="S189" s="103"/>
      <c r="T189" s="104"/>
      <c r="U189" s="102"/>
      <c r="V189" s="103"/>
      <c r="W189" s="103"/>
      <c r="X189" s="103"/>
      <c r="Y189" s="103"/>
      <c r="Z189" s="104"/>
    </row>
    <row r="190" spans="1:26" ht="16" thickBot="1" x14ac:dyDescent="0.25">
      <c r="A190" s="139" t="s">
        <v>436</v>
      </c>
      <c r="B190" s="140"/>
      <c r="C190" s="105"/>
      <c r="D190" s="106"/>
      <c r="E190" s="106"/>
      <c r="F190" s="106"/>
      <c r="G190" s="106"/>
      <c r="H190" s="106"/>
      <c r="I190" s="106"/>
      <c r="J190" s="106"/>
      <c r="K190" s="107"/>
      <c r="L190" s="105"/>
      <c r="M190" s="106"/>
      <c r="N190" s="106"/>
      <c r="O190" s="106"/>
      <c r="P190" s="106"/>
      <c r="Q190" s="106"/>
      <c r="R190" s="106"/>
      <c r="S190" s="106"/>
      <c r="T190" s="107"/>
      <c r="U190" s="105"/>
      <c r="V190" s="106"/>
      <c r="W190" s="106"/>
      <c r="X190" s="106"/>
      <c r="Y190" s="106"/>
      <c r="Z190" s="107"/>
    </row>
  </sheetData>
  <mergeCells count="192">
    <mergeCell ref="U1:Z1"/>
    <mergeCell ref="A2:B2"/>
    <mergeCell ref="A4:B4"/>
    <mergeCell ref="A5:B5"/>
    <mergeCell ref="A6:B6"/>
    <mergeCell ref="A7:B7"/>
    <mergeCell ref="A8:B8"/>
    <mergeCell ref="A9:B9"/>
    <mergeCell ref="A10:B10"/>
    <mergeCell ref="A1:B1"/>
    <mergeCell ref="C1:K1"/>
    <mergeCell ref="L1:T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</mergeCells>
  <dataValidations count="1">
    <dataValidation type="list" allowBlank="1" showInputMessage="1" showErrorMessage="1" sqref="C180:Z180 C15:Z15 C26:Z26 C37:Z37 C48:Z48 C59:Z59 C70:Z70 C81:Z81 C92:Z92 C103:Z103 C114:Z114 C125:Z125 C136:Z136 C147:Z147 C158:Z158 C169:Z169 C4:Z4" xr:uid="{57360D44-8DCC-456C-8BE4-B55AF667B54A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F0253-1909-4D56-B8D0-DB59CF986EF6}">
  <dimension ref="A1:F127"/>
  <sheetViews>
    <sheetView zoomScale="99" zoomScaleNormal="99" workbookViewId="0">
      <selection activeCell="C4" sqref="C4"/>
    </sheetView>
  </sheetViews>
  <sheetFormatPr baseColWidth="10" defaultColWidth="8.83203125" defaultRowHeight="15" x14ac:dyDescent="0.2"/>
  <cols>
    <col min="1" max="1" width="22.5" bestFit="1" customWidth="1"/>
    <col min="2" max="2" width="81.6640625" bestFit="1" customWidth="1"/>
    <col min="4" max="5" width="9.1640625" hidden="1" customWidth="1"/>
  </cols>
  <sheetData>
    <row r="1" spans="1:6" ht="20" thickBot="1" x14ac:dyDescent="0.3">
      <c r="B1" s="89" t="str">
        <f>CONCATENATE("CLM Capabilities Assessment: ",'People Assessed'!C4)</f>
        <v xml:space="preserve">CLM Capabilities Assessment: </v>
      </c>
    </row>
    <row r="2" spans="1:6" x14ac:dyDescent="0.2">
      <c r="A2" s="141" t="s">
        <v>1</v>
      </c>
      <c r="B2" s="161"/>
      <c r="C2" s="142"/>
    </row>
    <row r="3" spans="1:6" ht="16" thickBot="1" x14ac:dyDescent="0.25">
      <c r="A3" s="77" t="s">
        <v>94</v>
      </c>
      <c r="B3" s="78" t="s">
        <v>221</v>
      </c>
      <c r="C3" s="79" t="s">
        <v>30</v>
      </c>
    </row>
    <row r="4" spans="1:6" x14ac:dyDescent="0.2">
      <c r="A4" s="158" t="s">
        <v>2</v>
      </c>
      <c r="B4" s="57" t="s">
        <v>95</v>
      </c>
      <c r="C4" s="67"/>
      <c r="D4" t="s">
        <v>38</v>
      </c>
      <c r="E4">
        <f>COUNTIF($C$4:$C$8,"None")</f>
        <v>0</v>
      </c>
    </row>
    <row r="5" spans="1:6" x14ac:dyDescent="0.2">
      <c r="A5" s="159"/>
      <c r="B5" s="2" t="s">
        <v>96</v>
      </c>
      <c r="C5" s="68"/>
      <c r="D5" t="s">
        <v>39</v>
      </c>
      <c r="E5">
        <f>COUNTIF($C$4:$C$8,"Low")</f>
        <v>0</v>
      </c>
    </row>
    <row r="6" spans="1:6" x14ac:dyDescent="0.2">
      <c r="A6" s="159"/>
      <c r="B6" s="2" t="s">
        <v>97</v>
      </c>
      <c r="C6" s="68"/>
      <c r="D6" t="s">
        <v>40</v>
      </c>
      <c r="E6">
        <f>COUNTIF($C$4:$C$8,"Medium")</f>
        <v>0</v>
      </c>
    </row>
    <row r="7" spans="1:6" x14ac:dyDescent="0.2">
      <c r="A7" s="160"/>
      <c r="B7" s="2" t="s">
        <v>98</v>
      </c>
      <c r="C7" s="68"/>
      <c r="D7" t="s">
        <v>41</v>
      </c>
      <c r="E7">
        <f>COUNTIF($C$4:$C$8,"High")</f>
        <v>0</v>
      </c>
    </row>
    <row r="8" spans="1:6" ht="16" thickBot="1" x14ac:dyDescent="0.25">
      <c r="A8" s="69" t="str">
        <f>IF(E8=0,"",VLOOKUP(E8,FiveFit,2))</f>
        <v/>
      </c>
      <c r="B8" s="59" t="s">
        <v>99</v>
      </c>
      <c r="C8" s="70"/>
      <c r="D8" t="s">
        <v>78</v>
      </c>
      <c r="E8">
        <f>E4+(E5*10)+(E6*100)+(E7*1000)</f>
        <v>0</v>
      </c>
      <c r="F8" t="str">
        <f>IF(AND(SUM(E4:E7)&gt;0,SUM(E4:E7)&lt;5),"Fit not assessed until all proficiency levels for this characteristic are rated","")</f>
        <v/>
      </c>
    </row>
    <row r="9" spans="1:6" x14ac:dyDescent="0.2">
      <c r="A9" s="158" t="s">
        <v>3</v>
      </c>
      <c r="B9" s="57" t="s">
        <v>100</v>
      </c>
      <c r="C9" s="67"/>
      <c r="D9" t="s">
        <v>38</v>
      </c>
      <c r="E9">
        <f>COUNTIF($C$9:$C$13,"None")</f>
        <v>0</v>
      </c>
    </row>
    <row r="10" spans="1:6" x14ac:dyDescent="0.2">
      <c r="A10" s="159"/>
      <c r="B10" s="2" t="s">
        <v>101</v>
      </c>
      <c r="C10" s="68"/>
      <c r="D10" t="s">
        <v>39</v>
      </c>
      <c r="E10">
        <f>COUNTIF($C$9:$C$13,"Low")</f>
        <v>0</v>
      </c>
    </row>
    <row r="11" spans="1:6" x14ac:dyDescent="0.2">
      <c r="A11" s="159"/>
      <c r="B11" s="2" t="s">
        <v>102</v>
      </c>
      <c r="C11" s="68"/>
      <c r="D11" t="s">
        <v>40</v>
      </c>
      <c r="E11">
        <f>COUNTIF($C$9:$C$13,"Medium")</f>
        <v>0</v>
      </c>
    </row>
    <row r="12" spans="1:6" x14ac:dyDescent="0.2">
      <c r="A12" s="160"/>
      <c r="B12" s="2" t="s">
        <v>103</v>
      </c>
      <c r="C12" s="68"/>
      <c r="D12" t="s">
        <v>41</v>
      </c>
      <c r="E12">
        <f>COUNTIF($C$9:$C$13,"High")</f>
        <v>0</v>
      </c>
    </row>
    <row r="13" spans="1:6" ht="16" thickBot="1" x14ac:dyDescent="0.25">
      <c r="A13" s="71" t="str">
        <f>IF(E13=0,"",VLOOKUP(E13,FiveFit,2))</f>
        <v/>
      </c>
      <c r="B13" s="53" t="s">
        <v>104</v>
      </c>
      <c r="C13" s="72"/>
      <c r="D13" t="s">
        <v>78</v>
      </c>
      <c r="E13">
        <f>E9+(E10*10)+(E11*100)+(E12*1000)</f>
        <v>0</v>
      </c>
      <c r="F13" t="str">
        <f>IF(AND(SUM(E9:E12)&gt;0,SUM(E9:E12)&lt;5),"Fit not assessed until all proficiency levels for this characteristic are rated","")</f>
        <v/>
      </c>
    </row>
    <row r="14" spans="1:6" x14ac:dyDescent="0.2">
      <c r="A14" s="162" t="s">
        <v>4</v>
      </c>
      <c r="B14" s="57" t="s">
        <v>105</v>
      </c>
      <c r="C14" s="67"/>
      <c r="D14" t="s">
        <v>38</v>
      </c>
      <c r="E14">
        <f>COUNTIF($C$14:$C$18,"None")</f>
        <v>0</v>
      </c>
    </row>
    <row r="15" spans="1:6" x14ac:dyDescent="0.2">
      <c r="A15" s="163"/>
      <c r="B15" s="2" t="s">
        <v>106</v>
      </c>
      <c r="C15" s="68"/>
      <c r="D15" t="s">
        <v>39</v>
      </c>
      <c r="E15">
        <f>COUNTIF($C$14:$C$18,"Low")</f>
        <v>0</v>
      </c>
    </row>
    <row r="16" spans="1:6" x14ac:dyDescent="0.2">
      <c r="A16" s="163"/>
      <c r="B16" s="2" t="s">
        <v>107</v>
      </c>
      <c r="C16" s="68"/>
      <c r="D16" t="s">
        <v>40</v>
      </c>
      <c r="E16">
        <f>COUNTIF($C$14:$C$18,"Medium")</f>
        <v>0</v>
      </c>
    </row>
    <row r="17" spans="1:6" x14ac:dyDescent="0.2">
      <c r="A17" s="163"/>
      <c r="B17" s="2" t="s">
        <v>108</v>
      </c>
      <c r="C17" s="68"/>
      <c r="D17" t="s">
        <v>41</v>
      </c>
      <c r="E17">
        <f>COUNTIF($C$14:$C$18,"High")</f>
        <v>0</v>
      </c>
    </row>
    <row r="18" spans="1:6" ht="16" thickBot="1" x14ac:dyDescent="0.25">
      <c r="A18" s="69" t="str">
        <f>IF(E18=0,"",VLOOKUP(E18,FiveFit,2))</f>
        <v/>
      </c>
      <c r="B18" s="59" t="s">
        <v>109</v>
      </c>
      <c r="C18" s="70"/>
      <c r="D18" t="s">
        <v>78</v>
      </c>
      <c r="E18">
        <f>E14+(E15*10)+(E16*100)+(E17*1000)</f>
        <v>0</v>
      </c>
      <c r="F18" t="str">
        <f>IF(AND(SUM(E14:E17)&gt;0,SUM(E14:E17)&lt;5),"Fit not assessed until all proficiency levels for this characteristic are rated","")</f>
        <v/>
      </c>
    </row>
    <row r="19" spans="1:6" ht="15" customHeight="1" x14ac:dyDescent="0.2">
      <c r="A19" s="162" t="s">
        <v>110</v>
      </c>
      <c r="B19" s="57" t="s">
        <v>111</v>
      </c>
      <c r="C19" s="67"/>
      <c r="D19" t="s">
        <v>38</v>
      </c>
      <c r="E19">
        <f>COUNTIF($C$19:$C$23,"None")</f>
        <v>0</v>
      </c>
    </row>
    <row r="20" spans="1:6" x14ac:dyDescent="0.2">
      <c r="A20" s="163"/>
      <c r="B20" s="2" t="s">
        <v>112</v>
      </c>
      <c r="C20" s="68"/>
      <c r="D20" t="s">
        <v>39</v>
      </c>
      <c r="E20">
        <f>COUNTIF($C$19:$C$23,"Low")</f>
        <v>0</v>
      </c>
    </row>
    <row r="21" spans="1:6" x14ac:dyDescent="0.2">
      <c r="A21" s="163"/>
      <c r="B21" s="2" t="s">
        <v>113</v>
      </c>
      <c r="C21" s="68"/>
      <c r="D21" t="s">
        <v>40</v>
      </c>
      <c r="E21">
        <f>COUNTIF($C$19:$C$23,"Medium")</f>
        <v>0</v>
      </c>
    </row>
    <row r="22" spans="1:6" x14ac:dyDescent="0.2">
      <c r="A22" s="163"/>
      <c r="B22" s="2" t="s">
        <v>114</v>
      </c>
      <c r="C22" s="68"/>
      <c r="D22" t="s">
        <v>41</v>
      </c>
      <c r="E22">
        <f>COUNTIF($C$19:$C$23,"High")</f>
        <v>0</v>
      </c>
    </row>
    <row r="23" spans="1:6" ht="16" thickBot="1" x14ac:dyDescent="0.25">
      <c r="A23" s="74" t="str">
        <f>IF(E23=0,"",VLOOKUP(E23,FiveFit,2))</f>
        <v/>
      </c>
      <c r="B23" s="75" t="s">
        <v>115</v>
      </c>
      <c r="C23" s="76"/>
      <c r="D23" t="s">
        <v>78</v>
      </c>
      <c r="E23">
        <f>E19+(E20*10)+(E21*100)+(E22*1000)</f>
        <v>0</v>
      </c>
      <c r="F23" t="str">
        <f>IF(AND(SUM(E19:E22)&gt;0,SUM(E19:E22)&lt;5),"Fit not assessed until all proficiency levels for this characteristic are rated","")</f>
        <v/>
      </c>
    </row>
    <row r="24" spans="1:6" x14ac:dyDescent="0.2">
      <c r="A24" s="159" t="s">
        <v>5</v>
      </c>
      <c r="B24" s="54" t="s">
        <v>116</v>
      </c>
      <c r="C24" s="73"/>
      <c r="D24" t="s">
        <v>38</v>
      </c>
      <c r="E24">
        <f>COUNTIF($C$24:$C$28,"None")</f>
        <v>0</v>
      </c>
    </row>
    <row r="25" spans="1:6" x14ac:dyDescent="0.2">
      <c r="A25" s="159"/>
      <c r="B25" s="2" t="s">
        <v>117</v>
      </c>
      <c r="C25" s="68"/>
      <c r="D25" t="s">
        <v>39</v>
      </c>
      <c r="E25">
        <f>COUNTIF($C$24:$C$28,"Low")</f>
        <v>0</v>
      </c>
    </row>
    <row r="26" spans="1:6" x14ac:dyDescent="0.2">
      <c r="A26" s="159"/>
      <c r="B26" s="2" t="s">
        <v>118</v>
      </c>
      <c r="C26" s="68"/>
      <c r="D26" t="s">
        <v>40</v>
      </c>
      <c r="E26">
        <f>COUNTIF($C$24:$C$28,"Medium")</f>
        <v>0</v>
      </c>
    </row>
    <row r="27" spans="1:6" x14ac:dyDescent="0.2">
      <c r="A27" s="160"/>
      <c r="B27" s="2" t="s">
        <v>119</v>
      </c>
      <c r="C27" s="68"/>
      <c r="D27" t="s">
        <v>41</v>
      </c>
      <c r="E27">
        <f>COUNTIF($C$24:$C$28,"High")</f>
        <v>0</v>
      </c>
    </row>
    <row r="28" spans="1:6" ht="16" thickBot="1" x14ac:dyDescent="0.25">
      <c r="A28" s="69" t="str">
        <f>IF(E28=0,"",VLOOKUP(E28,FiveFit,2))</f>
        <v/>
      </c>
      <c r="B28" s="59" t="s">
        <v>120</v>
      </c>
      <c r="C28" s="70"/>
      <c r="D28" t="s">
        <v>78</v>
      </c>
      <c r="E28">
        <f>E24+(E25*10)+(E26*100)+(E27*1000)</f>
        <v>0</v>
      </c>
      <c r="F28" t="str">
        <f>IF(AND(SUM(E24:E27)&gt;0,SUM(E24:E27)&lt;5),"Fit not assessed until all proficiency levels for this characteristic are rated","")</f>
        <v/>
      </c>
    </row>
    <row r="29" spans="1:6" x14ac:dyDescent="0.2">
      <c r="A29" s="158" t="s">
        <v>6</v>
      </c>
      <c r="B29" s="57" t="s">
        <v>121</v>
      </c>
      <c r="C29" s="67"/>
      <c r="D29" t="s">
        <v>38</v>
      </c>
      <c r="E29">
        <f>COUNTIF($C$29:$C$33,"None")</f>
        <v>0</v>
      </c>
    </row>
    <row r="30" spans="1:6" x14ac:dyDescent="0.2">
      <c r="A30" s="159"/>
      <c r="B30" s="2" t="s">
        <v>122</v>
      </c>
      <c r="C30" s="68"/>
      <c r="D30" t="s">
        <v>39</v>
      </c>
      <c r="E30">
        <f>COUNTIF($C$29:$C$33,"Low")</f>
        <v>0</v>
      </c>
    </row>
    <row r="31" spans="1:6" x14ac:dyDescent="0.2">
      <c r="A31" s="159"/>
      <c r="B31" s="2" t="s">
        <v>123</v>
      </c>
      <c r="C31" s="68"/>
      <c r="D31" t="s">
        <v>40</v>
      </c>
      <c r="E31">
        <f>COUNTIF($C$29:$C$33,"Medium")</f>
        <v>0</v>
      </c>
    </row>
    <row r="32" spans="1:6" x14ac:dyDescent="0.2">
      <c r="A32" s="160"/>
      <c r="B32" s="2" t="s">
        <v>124</v>
      </c>
      <c r="C32" s="68"/>
      <c r="D32" t="s">
        <v>41</v>
      </c>
      <c r="E32">
        <f>COUNTIF($C$29:$C$33,"High")</f>
        <v>0</v>
      </c>
    </row>
    <row r="33" spans="1:6" ht="16" thickBot="1" x14ac:dyDescent="0.25">
      <c r="A33" s="71" t="str">
        <f>IF(E33=0,"",VLOOKUP(E33,FiveFit,2))</f>
        <v/>
      </c>
      <c r="B33" s="53" t="s">
        <v>125</v>
      </c>
      <c r="C33" s="72"/>
      <c r="D33" t="s">
        <v>78</v>
      </c>
      <c r="E33">
        <f>E29+(E30*10)+(E31*100)+(E32*1000)</f>
        <v>0</v>
      </c>
      <c r="F33" t="str">
        <f>IF(AND(SUM(E29:E32)&gt;0,SUM(E29:E32)&lt;5),"Fit not assessed until all proficiency levels for this characteristic are rated","")</f>
        <v/>
      </c>
    </row>
    <row r="34" spans="1:6" x14ac:dyDescent="0.2">
      <c r="A34" s="158" t="s">
        <v>7</v>
      </c>
      <c r="B34" s="57" t="s">
        <v>126</v>
      </c>
      <c r="C34" s="67"/>
      <c r="D34" t="s">
        <v>38</v>
      </c>
      <c r="E34">
        <f>COUNTIF($C$34:$C$38,"None")</f>
        <v>0</v>
      </c>
    </row>
    <row r="35" spans="1:6" x14ac:dyDescent="0.2">
      <c r="A35" s="159"/>
      <c r="B35" s="2" t="s">
        <v>127</v>
      </c>
      <c r="C35" s="68"/>
      <c r="D35" t="s">
        <v>39</v>
      </c>
      <c r="E35">
        <f>COUNTIF($C$34:$C$38,"Low")</f>
        <v>0</v>
      </c>
    </row>
    <row r="36" spans="1:6" x14ac:dyDescent="0.2">
      <c r="A36" s="159"/>
      <c r="B36" s="2" t="s">
        <v>128</v>
      </c>
      <c r="C36" s="68"/>
      <c r="D36" t="s">
        <v>40</v>
      </c>
      <c r="E36">
        <f>COUNTIF($C$34:$C$38,"Medium")</f>
        <v>0</v>
      </c>
    </row>
    <row r="37" spans="1:6" x14ac:dyDescent="0.2">
      <c r="A37" s="160"/>
      <c r="B37" s="2" t="s">
        <v>129</v>
      </c>
      <c r="C37" s="68"/>
      <c r="D37" t="s">
        <v>41</v>
      </c>
      <c r="E37">
        <f>COUNTIF($C$34:$C$38,"High")</f>
        <v>0</v>
      </c>
    </row>
    <row r="38" spans="1:6" ht="16" thickBot="1" x14ac:dyDescent="0.25">
      <c r="A38" s="69" t="str">
        <f>IF(E38=0,"",VLOOKUP(E38,FiveFit,2))</f>
        <v/>
      </c>
      <c r="B38" s="59" t="s">
        <v>130</v>
      </c>
      <c r="C38" s="70"/>
      <c r="D38" t="s">
        <v>78</v>
      </c>
      <c r="E38">
        <f>E34+(E35*10)+(E36*100)+(E37*1000)</f>
        <v>0</v>
      </c>
      <c r="F38" t="str">
        <f>IF(AND(SUM(E34:E37)&gt;0,SUM(E34:E37)&lt;5),"Fit not assessed until all proficiency levels for this characteristic are rated","")</f>
        <v/>
      </c>
    </row>
    <row r="39" spans="1:6" x14ac:dyDescent="0.2">
      <c r="A39" s="158" t="s">
        <v>8</v>
      </c>
      <c r="B39" s="57" t="s">
        <v>131</v>
      </c>
      <c r="C39" s="67"/>
      <c r="D39" t="s">
        <v>38</v>
      </c>
      <c r="E39">
        <f>COUNTIF($C$39:$C$43,"None")</f>
        <v>0</v>
      </c>
    </row>
    <row r="40" spans="1:6" x14ac:dyDescent="0.2">
      <c r="A40" s="159"/>
      <c r="B40" s="2" t="s">
        <v>132</v>
      </c>
      <c r="C40" s="68"/>
      <c r="D40" t="s">
        <v>39</v>
      </c>
      <c r="E40">
        <f>COUNTIF($C$39:$C$43,"Low")</f>
        <v>0</v>
      </c>
    </row>
    <row r="41" spans="1:6" x14ac:dyDescent="0.2">
      <c r="A41" s="159"/>
      <c r="B41" s="2" t="s">
        <v>133</v>
      </c>
      <c r="C41" s="68"/>
      <c r="D41" t="s">
        <v>40</v>
      </c>
      <c r="E41">
        <f>COUNTIF($C$39:$C$43,"Medium")</f>
        <v>0</v>
      </c>
    </row>
    <row r="42" spans="1:6" x14ac:dyDescent="0.2">
      <c r="A42" s="160"/>
      <c r="B42" s="2" t="s">
        <v>134</v>
      </c>
      <c r="C42" s="68"/>
      <c r="D42" t="s">
        <v>41</v>
      </c>
      <c r="E42">
        <f>COUNTIF($C$39:$C$43,"High")</f>
        <v>0</v>
      </c>
    </row>
    <row r="43" spans="1:6" ht="16" thickBot="1" x14ac:dyDescent="0.25">
      <c r="A43" s="69" t="str">
        <f>IF(E43=0,"",VLOOKUP(E43,FiveFit,2))</f>
        <v/>
      </c>
      <c r="B43" s="59" t="s">
        <v>135</v>
      </c>
      <c r="C43" s="70"/>
      <c r="D43" t="s">
        <v>78</v>
      </c>
      <c r="E43">
        <f>E39+(E40*10)+(E41*100)+(E42*1000)</f>
        <v>0</v>
      </c>
      <c r="F43" t="str">
        <f>IF(AND(SUM(E39:E42)&gt;0,SUM(E39:E42)&lt;5),"Fit not assessed until all proficiency levels for this characteristic are rated","")</f>
        <v/>
      </c>
    </row>
    <row r="44" spans="1:6" x14ac:dyDescent="0.2">
      <c r="A44" s="158" t="s">
        <v>9</v>
      </c>
      <c r="B44" s="57" t="s">
        <v>136</v>
      </c>
      <c r="C44" s="67"/>
      <c r="D44" t="s">
        <v>38</v>
      </c>
      <c r="E44">
        <f>COUNTIF($C$44:$C$48,"None")</f>
        <v>0</v>
      </c>
    </row>
    <row r="45" spans="1:6" x14ac:dyDescent="0.2">
      <c r="A45" s="159"/>
      <c r="B45" s="2" t="s">
        <v>137</v>
      </c>
      <c r="C45" s="68"/>
      <c r="D45" t="s">
        <v>39</v>
      </c>
      <c r="E45">
        <f>COUNTIF($C$44:$C$48,"Low")</f>
        <v>0</v>
      </c>
    </row>
    <row r="46" spans="1:6" x14ac:dyDescent="0.2">
      <c r="A46" s="159"/>
      <c r="B46" s="2" t="s">
        <v>138</v>
      </c>
      <c r="C46" s="68"/>
      <c r="D46" t="s">
        <v>40</v>
      </c>
      <c r="E46">
        <f>COUNTIF($C$44:$C$48,"Medium")</f>
        <v>0</v>
      </c>
    </row>
    <row r="47" spans="1:6" x14ac:dyDescent="0.2">
      <c r="A47" s="160"/>
      <c r="B47" s="2" t="s">
        <v>139</v>
      </c>
      <c r="C47" s="68"/>
      <c r="D47" t="s">
        <v>41</v>
      </c>
      <c r="E47">
        <f>COUNTIF($C$44:$C$48,"High")</f>
        <v>0</v>
      </c>
    </row>
    <row r="48" spans="1:6" ht="16" thickBot="1" x14ac:dyDescent="0.25">
      <c r="A48" s="69" t="str">
        <f>IF(E48=0,"",VLOOKUP(E48,FiveFit,2))</f>
        <v/>
      </c>
      <c r="B48" s="59" t="s">
        <v>140</v>
      </c>
      <c r="C48" s="70"/>
      <c r="D48" t="s">
        <v>78</v>
      </c>
      <c r="E48">
        <f>E44+(E45*10)+(E46*100)+(E47*1000)</f>
        <v>0</v>
      </c>
      <c r="F48" t="str">
        <f>IF(AND(SUM(E44:E47)&gt;0,SUM(E44:E47)&lt;5),"Fit not assessed until all proficiency levels for this characteristic are rated","")</f>
        <v/>
      </c>
    </row>
    <row r="49" spans="1:6" x14ac:dyDescent="0.2">
      <c r="A49" s="141" t="s">
        <v>17</v>
      </c>
      <c r="B49" s="161"/>
      <c r="C49" s="142"/>
    </row>
    <row r="50" spans="1:6" ht="16" thickBot="1" x14ac:dyDescent="0.25">
      <c r="A50" s="77" t="s">
        <v>141</v>
      </c>
      <c r="B50" s="78" t="s">
        <v>221</v>
      </c>
      <c r="C50" s="79" t="s">
        <v>30</v>
      </c>
    </row>
    <row r="51" spans="1:6" x14ac:dyDescent="0.2">
      <c r="A51" s="158" t="s">
        <v>18</v>
      </c>
      <c r="B51" s="57" t="s">
        <v>142</v>
      </c>
      <c r="C51" s="67"/>
      <c r="D51" t="s">
        <v>38</v>
      </c>
      <c r="E51">
        <f>COUNTIF($C$51:$C$55,"None")</f>
        <v>0</v>
      </c>
    </row>
    <row r="52" spans="1:6" x14ac:dyDescent="0.2">
      <c r="A52" s="159"/>
      <c r="B52" s="2" t="s">
        <v>143</v>
      </c>
      <c r="C52" s="68"/>
      <c r="D52" t="s">
        <v>39</v>
      </c>
      <c r="E52">
        <f>COUNTIF($C$51:$C$55,"Low")</f>
        <v>0</v>
      </c>
    </row>
    <row r="53" spans="1:6" x14ac:dyDescent="0.2">
      <c r="A53" s="159"/>
      <c r="B53" s="2" t="s">
        <v>144</v>
      </c>
      <c r="C53" s="68"/>
      <c r="D53" t="s">
        <v>40</v>
      </c>
      <c r="E53">
        <f>COUNTIF($C$51:$C$55,"Medium")</f>
        <v>0</v>
      </c>
    </row>
    <row r="54" spans="1:6" x14ac:dyDescent="0.2">
      <c r="A54" s="160"/>
      <c r="B54" s="2" t="s">
        <v>145</v>
      </c>
      <c r="C54" s="68"/>
      <c r="D54" t="s">
        <v>41</v>
      </c>
      <c r="E54">
        <f>COUNTIF($C$51:$C$55,"High")</f>
        <v>0</v>
      </c>
    </row>
    <row r="55" spans="1:6" ht="16" thickBot="1" x14ac:dyDescent="0.25">
      <c r="A55" s="69" t="str">
        <f>IF(E55=0,"",VLOOKUP(E55,FiveFit,2))</f>
        <v/>
      </c>
      <c r="B55" s="59" t="s">
        <v>146</v>
      </c>
      <c r="C55" s="70"/>
      <c r="D55" t="s">
        <v>78</v>
      </c>
      <c r="E55">
        <f>E51+(E52*10)+(E53*100)+(E54*1000)</f>
        <v>0</v>
      </c>
      <c r="F55" t="str">
        <f>IF(AND(SUM(E51:E54)&gt;0,SUM(E51:E54)&lt;5),"Fit not assessed until all proficiency levels for this skill are rated","")</f>
        <v/>
      </c>
    </row>
    <row r="56" spans="1:6" x14ac:dyDescent="0.2">
      <c r="A56" s="158" t="s">
        <v>19</v>
      </c>
      <c r="B56" s="57" t="s">
        <v>147</v>
      </c>
      <c r="C56" s="67"/>
      <c r="D56" t="s">
        <v>38</v>
      </c>
      <c r="E56">
        <f>COUNTIF($C$56:$C$60,"None")</f>
        <v>0</v>
      </c>
    </row>
    <row r="57" spans="1:6" x14ac:dyDescent="0.2">
      <c r="A57" s="159"/>
      <c r="B57" s="2" t="s">
        <v>148</v>
      </c>
      <c r="C57" s="68"/>
      <c r="D57" t="s">
        <v>39</v>
      </c>
      <c r="E57">
        <f>COUNTIF($C$56:$C$60,"Low")</f>
        <v>0</v>
      </c>
    </row>
    <row r="58" spans="1:6" x14ac:dyDescent="0.2">
      <c r="A58" s="159"/>
      <c r="B58" s="2" t="s">
        <v>149</v>
      </c>
      <c r="C58" s="68"/>
      <c r="D58" t="s">
        <v>40</v>
      </c>
      <c r="E58">
        <f>COUNTIF($C$56:$C$60,"Medium")</f>
        <v>0</v>
      </c>
    </row>
    <row r="59" spans="1:6" x14ac:dyDescent="0.2">
      <c r="A59" s="160"/>
      <c r="B59" s="2" t="s">
        <v>150</v>
      </c>
      <c r="C59" s="68"/>
      <c r="D59" t="s">
        <v>41</v>
      </c>
      <c r="E59">
        <f>COUNTIF($C$56:$C$60,"High")</f>
        <v>0</v>
      </c>
    </row>
    <row r="60" spans="1:6" ht="16" thickBot="1" x14ac:dyDescent="0.25">
      <c r="A60" s="69" t="str">
        <f>IF(E60=0,"",VLOOKUP(E60,FiveFit,2))</f>
        <v/>
      </c>
      <c r="B60" s="59" t="s">
        <v>151</v>
      </c>
      <c r="C60" s="70"/>
      <c r="D60" t="s">
        <v>78</v>
      </c>
      <c r="E60">
        <f>E56+(E57*10)+(E58*100)+(E59*1000)</f>
        <v>0</v>
      </c>
      <c r="F60" t="str">
        <f>IF(AND(SUM(E56:E59)&gt;0,SUM(E56:E59)&lt;5),"Fit not assessed until all proficiency levels for this skill are rated","")</f>
        <v/>
      </c>
    </row>
    <row r="61" spans="1:6" ht="15" customHeight="1" x14ac:dyDescent="0.2">
      <c r="A61" s="158" t="s">
        <v>20</v>
      </c>
      <c r="B61" s="57" t="s">
        <v>152</v>
      </c>
      <c r="C61" s="67"/>
      <c r="D61" t="s">
        <v>38</v>
      </c>
      <c r="E61">
        <f>COUNTIF($C$61:$C$65,"None")</f>
        <v>0</v>
      </c>
    </row>
    <row r="62" spans="1:6" x14ac:dyDescent="0.2">
      <c r="A62" s="159"/>
      <c r="B62" s="2" t="s">
        <v>153</v>
      </c>
      <c r="C62" s="68"/>
      <c r="D62" t="s">
        <v>39</v>
      </c>
      <c r="E62">
        <f>COUNTIF($C$61:$C$65,"Low")</f>
        <v>0</v>
      </c>
    </row>
    <row r="63" spans="1:6" x14ac:dyDescent="0.2">
      <c r="A63" s="159"/>
      <c r="B63" s="2" t="s">
        <v>154</v>
      </c>
      <c r="C63" s="68"/>
      <c r="D63" t="s">
        <v>40</v>
      </c>
      <c r="E63">
        <f>COUNTIF($C$61:$C$65,"Medium")</f>
        <v>0</v>
      </c>
    </row>
    <row r="64" spans="1:6" x14ac:dyDescent="0.2">
      <c r="A64" s="160"/>
      <c r="B64" s="2" t="s">
        <v>155</v>
      </c>
      <c r="C64" s="68"/>
      <c r="D64" t="s">
        <v>41</v>
      </c>
      <c r="E64">
        <f>COUNTIF($C$61:$C$65,"High")</f>
        <v>0</v>
      </c>
    </row>
    <row r="65" spans="1:6" ht="16" thickBot="1" x14ac:dyDescent="0.25">
      <c r="A65" s="69" t="str">
        <f>IF(E65=0,"",VLOOKUP(E65,FiveFit,2))</f>
        <v/>
      </c>
      <c r="B65" s="59" t="s">
        <v>156</v>
      </c>
      <c r="C65" s="70"/>
      <c r="D65" t="s">
        <v>78</v>
      </c>
      <c r="E65">
        <f>E61+(E62*10)+(E63*100)+(E64*1000)</f>
        <v>0</v>
      </c>
      <c r="F65" t="str">
        <f>IF(AND(SUM(E61:E64)&gt;0,SUM(E61:E64)&lt;5),"Fit not assessed until all proficiency levels for this skill are rated","")</f>
        <v/>
      </c>
    </row>
    <row r="66" spans="1:6" x14ac:dyDescent="0.2">
      <c r="A66" s="158" t="s">
        <v>21</v>
      </c>
      <c r="B66" s="57" t="s">
        <v>157</v>
      </c>
      <c r="C66" s="67"/>
      <c r="D66" t="s">
        <v>38</v>
      </c>
      <c r="E66">
        <f>COUNTIF($C$66:$C$70,"None")</f>
        <v>0</v>
      </c>
    </row>
    <row r="67" spans="1:6" x14ac:dyDescent="0.2">
      <c r="A67" s="159"/>
      <c r="B67" s="2" t="s">
        <v>158</v>
      </c>
      <c r="C67" s="68"/>
      <c r="D67" t="s">
        <v>39</v>
      </c>
      <c r="E67">
        <f>COUNTIF($C$66:$C$70,"Low")</f>
        <v>0</v>
      </c>
    </row>
    <row r="68" spans="1:6" x14ac:dyDescent="0.2">
      <c r="A68" s="159"/>
      <c r="B68" s="2" t="s">
        <v>159</v>
      </c>
      <c r="C68" s="68"/>
      <c r="D68" t="s">
        <v>40</v>
      </c>
      <c r="E68">
        <f>COUNTIF($C$66:$C$70,"Medium")</f>
        <v>0</v>
      </c>
    </row>
    <row r="69" spans="1:6" x14ac:dyDescent="0.2">
      <c r="A69" s="160"/>
      <c r="B69" s="2" t="s">
        <v>160</v>
      </c>
      <c r="C69" s="68"/>
      <c r="D69" t="s">
        <v>41</v>
      </c>
      <c r="E69">
        <f>COUNTIF($C$66:$C$70,"High")</f>
        <v>0</v>
      </c>
    </row>
    <row r="70" spans="1:6" ht="16" thickBot="1" x14ac:dyDescent="0.25">
      <c r="A70" s="69" t="str">
        <f>IF(E70=0,"",VLOOKUP(E70,FiveFit,2))</f>
        <v/>
      </c>
      <c r="B70" s="59" t="s">
        <v>161</v>
      </c>
      <c r="C70" s="70"/>
      <c r="D70" t="s">
        <v>78</v>
      </c>
      <c r="E70">
        <f>E66+(E67*10)+(E68*100)+(E69*1000)</f>
        <v>0</v>
      </c>
      <c r="F70" t="str">
        <f>IF(AND(SUM(E66:E69)&gt;0,SUM(E66:E69)&lt;5),"Fit not assessed until all proficiency levels for this skill are rated","")</f>
        <v/>
      </c>
    </row>
    <row r="71" spans="1:6" x14ac:dyDescent="0.2">
      <c r="A71" s="158" t="s">
        <v>22</v>
      </c>
      <c r="B71" s="57" t="s">
        <v>162</v>
      </c>
      <c r="C71" s="67"/>
      <c r="D71" t="s">
        <v>38</v>
      </c>
      <c r="E71">
        <f>COUNTIF($C$71:$C$75,"None")</f>
        <v>0</v>
      </c>
    </row>
    <row r="72" spans="1:6" x14ac:dyDescent="0.2">
      <c r="A72" s="159"/>
      <c r="B72" s="2" t="s">
        <v>163</v>
      </c>
      <c r="C72" s="68"/>
      <c r="D72" t="s">
        <v>39</v>
      </c>
      <c r="E72">
        <f>COUNTIF($C$71:$C$75,"Low")</f>
        <v>0</v>
      </c>
    </row>
    <row r="73" spans="1:6" x14ac:dyDescent="0.2">
      <c r="A73" s="159"/>
      <c r="B73" s="2" t="s">
        <v>164</v>
      </c>
      <c r="C73" s="68"/>
      <c r="D73" t="s">
        <v>40</v>
      </c>
      <c r="E73">
        <f>COUNTIF($C$71:$C$75,"Medium")</f>
        <v>0</v>
      </c>
    </row>
    <row r="74" spans="1:6" x14ac:dyDescent="0.2">
      <c r="A74" s="160"/>
      <c r="B74" s="2" t="s">
        <v>165</v>
      </c>
      <c r="C74" s="68"/>
      <c r="D74" t="s">
        <v>41</v>
      </c>
      <c r="E74">
        <f>COUNTIF($C$71:$C$75,"High")</f>
        <v>0</v>
      </c>
    </row>
    <row r="75" spans="1:6" ht="16" thickBot="1" x14ac:dyDescent="0.25">
      <c r="A75" s="69" t="str">
        <f>IF(E75=0,"",VLOOKUP(E75,FiveFit,2))</f>
        <v/>
      </c>
      <c r="B75" s="59" t="s">
        <v>166</v>
      </c>
      <c r="C75" s="70"/>
      <c r="D75" t="s">
        <v>78</v>
      </c>
      <c r="E75">
        <f>E71+(E72*10)+(E73*100)+(E74*1000)</f>
        <v>0</v>
      </c>
      <c r="F75" t="str">
        <f>IF(AND(SUM(E71:E74)&gt;0,SUM(E71:E74)&lt;5),"Fit not assessed until all proficiency levels for this skill are rated","")</f>
        <v/>
      </c>
    </row>
    <row r="76" spans="1:6" x14ac:dyDescent="0.2">
      <c r="A76" s="158" t="s">
        <v>23</v>
      </c>
      <c r="B76" s="57" t="s">
        <v>167</v>
      </c>
      <c r="C76" s="67"/>
      <c r="D76" t="s">
        <v>38</v>
      </c>
      <c r="E76">
        <f>COUNTIF($C$76:$C$80,"None")</f>
        <v>0</v>
      </c>
    </row>
    <row r="77" spans="1:6" x14ac:dyDescent="0.2">
      <c r="A77" s="159"/>
      <c r="B77" s="2" t="s">
        <v>168</v>
      </c>
      <c r="C77" s="68"/>
      <c r="D77" t="s">
        <v>39</v>
      </c>
      <c r="E77">
        <f>COUNTIF($C$76:$C$80,"Low")</f>
        <v>0</v>
      </c>
    </row>
    <row r="78" spans="1:6" x14ac:dyDescent="0.2">
      <c r="A78" s="159"/>
      <c r="B78" s="2" t="s">
        <v>169</v>
      </c>
      <c r="C78" s="68"/>
      <c r="D78" t="s">
        <v>40</v>
      </c>
      <c r="E78">
        <f>COUNTIF($C$76:$C$80,"Medium")</f>
        <v>0</v>
      </c>
    </row>
    <row r="79" spans="1:6" x14ac:dyDescent="0.2">
      <c r="A79" s="160"/>
      <c r="B79" s="2" t="s">
        <v>170</v>
      </c>
      <c r="C79" s="68"/>
      <c r="D79" t="s">
        <v>41</v>
      </c>
      <c r="E79">
        <f>COUNTIF($C$76:$C$80,"High")</f>
        <v>0</v>
      </c>
    </row>
    <row r="80" spans="1:6" ht="16" thickBot="1" x14ac:dyDescent="0.25">
      <c r="A80" s="69" t="str">
        <f>IF(E80=0,"",VLOOKUP(E80,FiveFit,2))</f>
        <v/>
      </c>
      <c r="B80" s="59" t="s">
        <v>171</v>
      </c>
      <c r="C80" s="70"/>
      <c r="D80" t="s">
        <v>78</v>
      </c>
      <c r="E80">
        <f>E76+(E77*10)+(E78*100)+(E79*1000)</f>
        <v>0</v>
      </c>
      <c r="F80" t="str">
        <f>IF(AND(SUM(E76:E79)&gt;0,SUM(E76:E79)&lt;5),"Fit not assessed until all proficiency levels for this skill are rated","")</f>
        <v/>
      </c>
    </row>
    <row r="81" spans="1:6" ht="15" customHeight="1" x14ac:dyDescent="0.2">
      <c r="A81" s="158" t="s">
        <v>24</v>
      </c>
      <c r="B81" s="57" t="s">
        <v>172</v>
      </c>
      <c r="C81" s="67"/>
      <c r="D81" t="s">
        <v>38</v>
      </c>
      <c r="E81">
        <f>COUNTIF($C$81:$C$85,"None")</f>
        <v>0</v>
      </c>
    </row>
    <row r="82" spans="1:6" x14ac:dyDescent="0.2">
      <c r="A82" s="159"/>
      <c r="B82" s="2" t="s">
        <v>173</v>
      </c>
      <c r="C82" s="68"/>
      <c r="D82" t="s">
        <v>39</v>
      </c>
      <c r="E82">
        <f>COUNTIF($C$81:$C$85,"Low")</f>
        <v>0</v>
      </c>
    </row>
    <row r="83" spans="1:6" x14ac:dyDescent="0.2">
      <c r="A83" s="159"/>
      <c r="B83" s="2" t="s">
        <v>174</v>
      </c>
      <c r="C83" s="68"/>
      <c r="D83" t="s">
        <v>40</v>
      </c>
      <c r="E83">
        <f>COUNTIF($C$81:$C$85,"Medium")</f>
        <v>0</v>
      </c>
    </row>
    <row r="84" spans="1:6" x14ac:dyDescent="0.2">
      <c r="A84" s="160"/>
      <c r="B84" s="2" t="s">
        <v>175</v>
      </c>
      <c r="C84" s="68"/>
      <c r="D84" t="s">
        <v>41</v>
      </c>
      <c r="E84">
        <f>COUNTIF($C$81:$C$85,"High")</f>
        <v>0</v>
      </c>
    </row>
    <row r="85" spans="1:6" ht="16" thickBot="1" x14ac:dyDescent="0.25">
      <c r="A85" s="69" t="str">
        <f>IF(E85=0,"",VLOOKUP(E85,FiveFit,2))</f>
        <v/>
      </c>
      <c r="B85" s="59" t="s">
        <v>176</v>
      </c>
      <c r="C85" s="70"/>
      <c r="D85" t="s">
        <v>78</v>
      </c>
      <c r="E85">
        <f>E81+(E82*10)+(E83*100)+(E84*1000)</f>
        <v>0</v>
      </c>
      <c r="F85" t="str">
        <f>IF(AND(SUM(E81:E84)&gt;0,SUM(E81:E84)&lt;5),"Fit not assessed until all proficiency levels for this skill are rated","")</f>
        <v/>
      </c>
    </row>
    <row r="86" spans="1:6" x14ac:dyDescent="0.2">
      <c r="A86" s="158" t="s">
        <v>25</v>
      </c>
      <c r="B86" s="57" t="s">
        <v>177</v>
      </c>
      <c r="C86" s="67"/>
      <c r="D86" t="s">
        <v>38</v>
      </c>
      <c r="E86">
        <f>COUNTIF($C$86:$C$90,"None")</f>
        <v>0</v>
      </c>
    </row>
    <row r="87" spans="1:6" x14ac:dyDescent="0.2">
      <c r="A87" s="159"/>
      <c r="B87" s="2" t="s">
        <v>178</v>
      </c>
      <c r="C87" s="68"/>
      <c r="D87" t="s">
        <v>39</v>
      </c>
      <c r="E87">
        <f>COUNTIF($C$86:$C$90,"Low")</f>
        <v>0</v>
      </c>
    </row>
    <row r="88" spans="1:6" x14ac:dyDescent="0.2">
      <c r="A88" s="159"/>
      <c r="B88" s="2" t="s">
        <v>179</v>
      </c>
      <c r="C88" s="68"/>
      <c r="D88" t="s">
        <v>40</v>
      </c>
      <c r="E88">
        <f>COUNTIF($C$86:$C$90,"Medum")</f>
        <v>0</v>
      </c>
    </row>
    <row r="89" spans="1:6" x14ac:dyDescent="0.2">
      <c r="A89" s="160"/>
      <c r="B89" s="2" t="s">
        <v>180</v>
      </c>
      <c r="C89" s="68"/>
      <c r="D89" t="s">
        <v>41</v>
      </c>
      <c r="E89">
        <f>COUNTIF($C$86:$C$90,"High")</f>
        <v>0</v>
      </c>
    </row>
    <row r="90" spans="1:6" ht="16" thickBot="1" x14ac:dyDescent="0.25">
      <c r="A90" s="69" t="str">
        <f>IF(E90=0,"",VLOOKUP(E90,FiveFit,2))</f>
        <v/>
      </c>
      <c r="B90" s="59" t="s">
        <v>181</v>
      </c>
      <c r="C90" s="70"/>
      <c r="D90" t="s">
        <v>78</v>
      </c>
      <c r="E90">
        <f>E86+(E87*10)+(E88*100)+(E89*1000)</f>
        <v>0</v>
      </c>
      <c r="F90" t="str">
        <f>IF(AND(SUM(E86:E89)&gt;0,SUM(E86:E89)&lt;5),"Fit not assessed until all proficiency levels for this skill are rated","")</f>
        <v/>
      </c>
    </row>
    <row r="91" spans="1:6" ht="15" customHeight="1" x14ac:dyDescent="0.2">
      <c r="A91" s="158" t="s">
        <v>26</v>
      </c>
      <c r="B91" s="57" t="s">
        <v>182</v>
      </c>
      <c r="C91" s="67"/>
      <c r="D91" t="s">
        <v>38</v>
      </c>
      <c r="E91">
        <f>COUNTIF($C$91:$C$95,"None")</f>
        <v>0</v>
      </c>
    </row>
    <row r="92" spans="1:6" x14ac:dyDescent="0.2">
      <c r="A92" s="159"/>
      <c r="B92" s="2" t="s">
        <v>183</v>
      </c>
      <c r="C92" s="68"/>
      <c r="D92" t="s">
        <v>39</v>
      </c>
      <c r="E92">
        <f>COUNTIF($C$91:$C$95,"Low")</f>
        <v>0</v>
      </c>
    </row>
    <row r="93" spans="1:6" x14ac:dyDescent="0.2">
      <c r="A93" s="159"/>
      <c r="B93" s="2" t="s">
        <v>184</v>
      </c>
      <c r="C93" s="68"/>
      <c r="D93" t="s">
        <v>40</v>
      </c>
      <c r="E93">
        <f>COUNTIF($C$91:$C$95,"Medium")</f>
        <v>0</v>
      </c>
    </row>
    <row r="94" spans="1:6" x14ac:dyDescent="0.2">
      <c r="A94" s="160"/>
      <c r="B94" s="2" t="s">
        <v>185</v>
      </c>
      <c r="C94" s="68"/>
      <c r="D94" t="s">
        <v>41</v>
      </c>
      <c r="E94">
        <f>COUNTIF($C$91:$C$95,"High")</f>
        <v>0</v>
      </c>
    </row>
    <row r="95" spans="1:6" ht="16" thickBot="1" x14ac:dyDescent="0.25">
      <c r="A95" s="69" t="str">
        <f>IF(E95=0,"",VLOOKUP(E95,FiveFit,2))</f>
        <v/>
      </c>
      <c r="B95" s="59" t="s">
        <v>186</v>
      </c>
      <c r="C95" s="70"/>
      <c r="D95" t="s">
        <v>78</v>
      </c>
      <c r="E95">
        <f>E91+(E92*10)+(E93*100)+(E94*1000)</f>
        <v>0</v>
      </c>
      <c r="F95" t="str">
        <f>IF(AND(SUM(E91:E94)&gt;0,SUM(E91:E94)&lt;5),"Fit not assessed until all proficiency levels for this skill are rated","")</f>
        <v/>
      </c>
    </row>
    <row r="96" spans="1:6" x14ac:dyDescent="0.2">
      <c r="A96" s="141" t="s">
        <v>10</v>
      </c>
      <c r="B96" s="161"/>
      <c r="C96" s="142"/>
    </row>
    <row r="97" spans="1:6" ht="16" thickBot="1" x14ac:dyDescent="0.25">
      <c r="A97" s="77" t="s">
        <v>239</v>
      </c>
      <c r="B97" s="78" t="s">
        <v>238</v>
      </c>
      <c r="C97" s="79" t="s">
        <v>30</v>
      </c>
    </row>
    <row r="98" spans="1:6" ht="15" customHeight="1" x14ac:dyDescent="0.2">
      <c r="A98" s="158" t="s">
        <v>11</v>
      </c>
      <c r="B98" s="57" t="s">
        <v>187</v>
      </c>
      <c r="C98" s="67"/>
      <c r="D98" t="s">
        <v>38</v>
      </c>
      <c r="E98">
        <f>COUNTIF($C$98:$C$102,"None")</f>
        <v>0</v>
      </c>
    </row>
    <row r="99" spans="1:6" x14ac:dyDescent="0.2">
      <c r="A99" s="159"/>
      <c r="B99" s="2" t="s">
        <v>188</v>
      </c>
      <c r="C99" s="68"/>
      <c r="D99" t="s">
        <v>39</v>
      </c>
      <c r="E99">
        <f>COUNTIF($C$98:$C$102,"Low")</f>
        <v>0</v>
      </c>
    </row>
    <row r="100" spans="1:6" x14ac:dyDescent="0.2">
      <c r="A100" s="159"/>
      <c r="B100" s="2" t="s">
        <v>189</v>
      </c>
      <c r="C100" s="68"/>
      <c r="D100" t="s">
        <v>40</v>
      </c>
      <c r="E100">
        <f>COUNTIF($C$98:$C$102,"Medium")</f>
        <v>0</v>
      </c>
    </row>
    <row r="101" spans="1:6" x14ac:dyDescent="0.2">
      <c r="A101" s="160"/>
      <c r="B101" s="2" t="s">
        <v>190</v>
      </c>
      <c r="C101" s="68"/>
      <c r="D101" t="s">
        <v>41</v>
      </c>
      <c r="E101">
        <f>COUNTIF($C$98:$C$102,"High")</f>
        <v>0</v>
      </c>
    </row>
    <row r="102" spans="1:6" ht="16" thickBot="1" x14ac:dyDescent="0.25">
      <c r="A102" s="69" t="str">
        <f>IF(E102=0,"",VLOOKUP(E102,FiveFit,2))</f>
        <v/>
      </c>
      <c r="B102" s="59" t="s">
        <v>191</v>
      </c>
      <c r="C102" s="70"/>
      <c r="D102" t="s">
        <v>78</v>
      </c>
      <c r="E102">
        <f>E98+(E99*10)+(E100*100)+(E101*1000)</f>
        <v>0</v>
      </c>
      <c r="F102" t="str">
        <f>IF(AND(SUM(E98:E101)&gt;0,SUM(E98:E101)&lt;5),"Fit not assessed until all proficiency levels for this area are rated","")</f>
        <v/>
      </c>
    </row>
    <row r="103" spans="1:6" ht="15" customHeight="1" x14ac:dyDescent="0.2">
      <c r="A103" s="158" t="s">
        <v>12</v>
      </c>
      <c r="B103" s="57" t="s">
        <v>192</v>
      </c>
      <c r="C103" s="67"/>
      <c r="D103" t="s">
        <v>38</v>
      </c>
      <c r="E103">
        <f>COUNTIF($C$103:$C$107,"None")</f>
        <v>0</v>
      </c>
    </row>
    <row r="104" spans="1:6" x14ac:dyDescent="0.2">
      <c r="A104" s="159"/>
      <c r="B104" s="2" t="s">
        <v>193</v>
      </c>
      <c r="C104" s="68"/>
      <c r="D104" t="s">
        <v>39</v>
      </c>
      <c r="E104">
        <f>COUNTIF($C$103:$C$107,"Low")</f>
        <v>0</v>
      </c>
    </row>
    <row r="105" spans="1:6" x14ac:dyDescent="0.2">
      <c r="A105" s="159"/>
      <c r="B105" s="2" t="s">
        <v>194</v>
      </c>
      <c r="C105" s="68"/>
      <c r="D105" t="s">
        <v>40</v>
      </c>
      <c r="E105">
        <f>COUNTIF($C$103:$C$107,"Medium")</f>
        <v>0</v>
      </c>
    </row>
    <row r="106" spans="1:6" x14ac:dyDescent="0.2">
      <c r="A106" s="160"/>
      <c r="B106" s="2" t="s">
        <v>195</v>
      </c>
      <c r="C106" s="68"/>
      <c r="D106" t="s">
        <v>41</v>
      </c>
      <c r="E106">
        <f>COUNTIF($C$103:$C$107,"High")</f>
        <v>0</v>
      </c>
    </row>
    <row r="107" spans="1:6" ht="16" thickBot="1" x14ac:dyDescent="0.25">
      <c r="A107" s="69" t="str">
        <f>IF(E107=0,"",VLOOKUP(E107,FiveFit,2))</f>
        <v/>
      </c>
      <c r="B107" s="59" t="s">
        <v>196</v>
      </c>
      <c r="C107" s="70"/>
      <c r="D107" t="s">
        <v>78</v>
      </c>
      <c r="E107">
        <f>E103+(E104*10)+(E105*100)+(E106*1000)</f>
        <v>0</v>
      </c>
      <c r="F107" t="str">
        <f>IF(AND(SUM(E103:E106)&gt;0,SUM(E103:E106)&lt;5),"Fit not assessed until all proficiency levels for this area are rated","")</f>
        <v/>
      </c>
    </row>
    <row r="108" spans="1:6" ht="15" customHeight="1" x14ac:dyDescent="0.2">
      <c r="A108" s="158" t="s">
        <v>13</v>
      </c>
      <c r="B108" s="57" t="s">
        <v>197</v>
      </c>
      <c r="C108" s="67"/>
      <c r="D108" t="s">
        <v>38</v>
      </c>
      <c r="E108">
        <f>COUNTIF($C$108:$C$112,"None")</f>
        <v>0</v>
      </c>
    </row>
    <row r="109" spans="1:6" x14ac:dyDescent="0.2">
      <c r="A109" s="159"/>
      <c r="B109" s="2" t="s">
        <v>198</v>
      </c>
      <c r="C109" s="68"/>
      <c r="D109" t="s">
        <v>39</v>
      </c>
      <c r="E109">
        <f>COUNTIF($C$108:$C$112,"Low")</f>
        <v>0</v>
      </c>
    </row>
    <row r="110" spans="1:6" x14ac:dyDescent="0.2">
      <c r="A110" s="159"/>
      <c r="B110" s="2" t="s">
        <v>199</v>
      </c>
      <c r="C110" s="68"/>
      <c r="D110" t="s">
        <v>40</v>
      </c>
      <c r="E110">
        <f>COUNTIF($C$108:$C$112,"Medium")</f>
        <v>0</v>
      </c>
    </row>
    <row r="111" spans="1:6" x14ac:dyDescent="0.2">
      <c r="A111" s="160"/>
      <c r="B111" s="2" t="s">
        <v>200</v>
      </c>
      <c r="C111" s="68"/>
      <c r="D111" t="s">
        <v>41</v>
      </c>
      <c r="E111">
        <f>COUNTIF($C$108:$C$112,"High")</f>
        <v>0</v>
      </c>
    </row>
    <row r="112" spans="1:6" ht="16" thickBot="1" x14ac:dyDescent="0.25">
      <c r="A112" s="69" t="str">
        <f>IF(E112=0,"",VLOOKUP(E112,FiveFit,2))</f>
        <v/>
      </c>
      <c r="B112" s="59" t="s">
        <v>201</v>
      </c>
      <c r="C112" s="70"/>
      <c r="D112" t="s">
        <v>78</v>
      </c>
      <c r="E112">
        <f>E108+(E109*10)+(E110*100)+(E111*1000)</f>
        <v>0</v>
      </c>
      <c r="F112" t="str">
        <f>IF(AND(SUM(E108:E111)&gt;0,SUM(E108:E111)&lt;5),"Fit not assessed until all proficiency levels for this area are rated","")</f>
        <v/>
      </c>
    </row>
    <row r="113" spans="1:6" ht="15" customHeight="1" x14ac:dyDescent="0.2">
      <c r="A113" s="158" t="s">
        <v>202</v>
      </c>
      <c r="B113" s="57" t="s">
        <v>203</v>
      </c>
      <c r="C113" s="67"/>
      <c r="D113" t="s">
        <v>38</v>
      </c>
      <c r="E113">
        <f>COUNTIF($C$113:$C$117,"None")</f>
        <v>0</v>
      </c>
    </row>
    <row r="114" spans="1:6" x14ac:dyDescent="0.2">
      <c r="A114" s="159"/>
      <c r="B114" s="2" t="s">
        <v>204</v>
      </c>
      <c r="C114" s="68"/>
      <c r="D114" t="s">
        <v>39</v>
      </c>
      <c r="E114">
        <f>COUNTIF($C$113:$C$117,"Low")</f>
        <v>0</v>
      </c>
    </row>
    <row r="115" spans="1:6" x14ac:dyDescent="0.2">
      <c r="A115" s="159"/>
      <c r="B115" s="2" t="s">
        <v>205</v>
      </c>
      <c r="C115" s="68"/>
      <c r="D115" t="s">
        <v>40</v>
      </c>
      <c r="E115">
        <f>COUNTIF($C$113:$C$117,"Medium")</f>
        <v>0</v>
      </c>
    </row>
    <row r="116" spans="1:6" x14ac:dyDescent="0.2">
      <c r="A116" s="160"/>
      <c r="B116" s="2" t="s">
        <v>206</v>
      </c>
      <c r="C116" s="68"/>
      <c r="D116" t="s">
        <v>41</v>
      </c>
      <c r="E116">
        <f>COUNTIF($C$113:$C$117,"High")</f>
        <v>0</v>
      </c>
    </row>
    <row r="117" spans="1:6" ht="16" thickBot="1" x14ac:dyDescent="0.25">
      <c r="A117" s="69" t="str">
        <f>IF(E117=0,"",VLOOKUP(E117,FiveFit,2))</f>
        <v/>
      </c>
      <c r="B117" s="59" t="s">
        <v>207</v>
      </c>
      <c r="C117" s="70"/>
      <c r="D117" t="s">
        <v>78</v>
      </c>
      <c r="E117">
        <f>E113+(E114*10)+(E115*100)+(E116*1000)</f>
        <v>0</v>
      </c>
      <c r="F117" t="str">
        <f>IF(AND(SUM(E113:E116)&gt;0,SUM(E113:E116)&lt;5),"Fit not assessed until all proficiency levels for this area are rated","")</f>
        <v/>
      </c>
    </row>
    <row r="118" spans="1:6" ht="15" customHeight="1" x14ac:dyDescent="0.2">
      <c r="A118" s="158" t="s">
        <v>208</v>
      </c>
      <c r="B118" s="57" t="s">
        <v>209</v>
      </c>
      <c r="C118" s="67"/>
      <c r="D118" t="s">
        <v>38</v>
      </c>
      <c r="E118">
        <f>COUNTIF($C$118:$C$122,"None")</f>
        <v>0</v>
      </c>
    </row>
    <row r="119" spans="1:6" x14ac:dyDescent="0.2">
      <c r="A119" s="159"/>
      <c r="B119" s="2" t="s">
        <v>210</v>
      </c>
      <c r="C119" s="68"/>
      <c r="D119" t="s">
        <v>39</v>
      </c>
      <c r="E119">
        <f>COUNTIF($C$118:$C$122,"Low")</f>
        <v>0</v>
      </c>
    </row>
    <row r="120" spans="1:6" x14ac:dyDescent="0.2">
      <c r="A120" s="159"/>
      <c r="B120" s="2" t="s">
        <v>211</v>
      </c>
      <c r="C120" s="68"/>
      <c r="D120" t="s">
        <v>40</v>
      </c>
      <c r="E120">
        <f>COUNTIF($C$118:$C$122,"Medium")</f>
        <v>0</v>
      </c>
    </row>
    <row r="121" spans="1:6" x14ac:dyDescent="0.2">
      <c r="A121" s="160"/>
      <c r="B121" s="2" t="s">
        <v>212</v>
      </c>
      <c r="C121" s="68"/>
      <c r="D121" t="s">
        <v>41</v>
      </c>
      <c r="E121">
        <f>COUNTIF($C$118:$C$122,"High")</f>
        <v>0</v>
      </c>
    </row>
    <row r="122" spans="1:6" ht="16" thickBot="1" x14ac:dyDescent="0.25">
      <c r="A122" s="69" t="str">
        <f>IF(E122=0,"",VLOOKUP(E122,FiveFit,2))</f>
        <v/>
      </c>
      <c r="B122" s="59" t="s">
        <v>213</v>
      </c>
      <c r="C122" s="70"/>
      <c r="D122" t="s">
        <v>78</v>
      </c>
      <c r="E122">
        <f>E118+(E119*10)+(E120*100)+(E121*1000)</f>
        <v>0</v>
      </c>
      <c r="F122" t="str">
        <f>IF(AND(SUM(E118:E121)&gt;0,SUM(E118:E121)&lt;5),"Fit not assessed until all proficiency levels for this area are rated","")</f>
        <v/>
      </c>
    </row>
    <row r="123" spans="1:6" ht="15" customHeight="1" x14ac:dyDescent="0.2">
      <c r="A123" s="158" t="s">
        <v>214</v>
      </c>
      <c r="B123" s="57" t="s">
        <v>215</v>
      </c>
      <c r="C123" s="67"/>
      <c r="D123" t="s">
        <v>38</v>
      </c>
      <c r="E123">
        <f>COUNTIF($C$123:$C$127,"None")</f>
        <v>0</v>
      </c>
    </row>
    <row r="124" spans="1:6" x14ac:dyDescent="0.2">
      <c r="A124" s="159"/>
      <c r="B124" s="2" t="s">
        <v>216</v>
      </c>
      <c r="C124" s="68"/>
      <c r="D124" t="s">
        <v>39</v>
      </c>
      <c r="E124">
        <f>COUNTIF($C$123:$C$127,"Low")</f>
        <v>0</v>
      </c>
    </row>
    <row r="125" spans="1:6" x14ac:dyDescent="0.2">
      <c r="A125" s="159"/>
      <c r="B125" s="2" t="s">
        <v>217</v>
      </c>
      <c r="C125" s="68"/>
      <c r="D125" t="s">
        <v>40</v>
      </c>
      <c r="E125">
        <f>COUNTIF($C$123:$C$127,"Medium")</f>
        <v>0</v>
      </c>
    </row>
    <row r="126" spans="1:6" x14ac:dyDescent="0.2">
      <c r="A126" s="160"/>
      <c r="B126" s="2" t="s">
        <v>218</v>
      </c>
      <c r="C126" s="68"/>
      <c r="D126" t="s">
        <v>41</v>
      </c>
      <c r="E126">
        <f>COUNTIF($C$123:$C$127,"High")</f>
        <v>0</v>
      </c>
    </row>
    <row r="127" spans="1:6" ht="16" thickBot="1" x14ac:dyDescent="0.25">
      <c r="A127" s="69" t="str">
        <f>IF(E127=0,"",VLOOKUP(E127,FiveFit,2))</f>
        <v/>
      </c>
      <c r="B127" s="59" t="s">
        <v>219</v>
      </c>
      <c r="C127" s="70"/>
      <c r="D127" t="s">
        <v>78</v>
      </c>
      <c r="E127">
        <f>E123+(E124*10)+(E125*100)+(E126*1000)</f>
        <v>0</v>
      </c>
      <c r="F127" t="str">
        <f>IF(AND(SUM(E123:E126)&gt;0,SUM(E123:E126)&lt;5),"Fit not assessed until all proficiency levels for this area are rated","")</f>
        <v/>
      </c>
    </row>
  </sheetData>
  <mergeCells count="27">
    <mergeCell ref="A2:C2"/>
    <mergeCell ref="A49:C49"/>
    <mergeCell ref="A96:C96"/>
    <mergeCell ref="A71:A74"/>
    <mergeCell ref="A76:A79"/>
    <mergeCell ref="A81:A84"/>
    <mergeCell ref="A86:A89"/>
    <mergeCell ref="A61:A64"/>
    <mergeCell ref="A66:A69"/>
    <mergeCell ref="A56:A59"/>
    <mergeCell ref="A4:A7"/>
    <mergeCell ref="A9:A12"/>
    <mergeCell ref="A14:A17"/>
    <mergeCell ref="A19:A22"/>
    <mergeCell ref="A24:A27"/>
    <mergeCell ref="A29:A32"/>
    <mergeCell ref="A34:A37"/>
    <mergeCell ref="A39:A42"/>
    <mergeCell ref="A44:A47"/>
    <mergeCell ref="A51:A54"/>
    <mergeCell ref="A123:A126"/>
    <mergeCell ref="A91:A94"/>
    <mergeCell ref="A98:A101"/>
    <mergeCell ref="A103:A106"/>
    <mergeCell ref="A108:A111"/>
    <mergeCell ref="A113:A116"/>
    <mergeCell ref="A118:A121"/>
  </mergeCells>
  <dataValidations count="1">
    <dataValidation type="list" allowBlank="1" showInputMessage="1" showErrorMessage="1" sqref="C4:C48 C51:C95 C98:C127" xr:uid="{58966C05-C909-4F8A-8D1A-D0CDD5AC9BFA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51C22-2B2F-4159-A73A-3B9DB1171E27}">
  <dimension ref="A1:H39"/>
  <sheetViews>
    <sheetView zoomScale="98" zoomScaleNormal="98" workbookViewId="0">
      <selection sqref="A1:C1"/>
    </sheetView>
  </sheetViews>
  <sheetFormatPr baseColWidth="10" defaultColWidth="8.83203125" defaultRowHeight="15" x14ac:dyDescent="0.2"/>
  <cols>
    <col min="1" max="1" width="26" customWidth="1"/>
    <col min="2" max="5" width="11" customWidth="1"/>
    <col min="6" max="7" width="9.1640625" hidden="1" customWidth="1"/>
  </cols>
  <sheetData>
    <row r="1" spans="1:8" ht="19" x14ac:dyDescent="0.25">
      <c r="A1" s="169" t="s">
        <v>220</v>
      </c>
      <c r="B1" s="169"/>
      <c r="C1" s="169"/>
    </row>
    <row r="3" spans="1:8" x14ac:dyDescent="0.2">
      <c r="A3" s="90" t="s">
        <v>0</v>
      </c>
      <c r="B3" s="164">
        <f>'People Assessed'!C4</f>
        <v>0</v>
      </c>
      <c r="C3" s="164"/>
      <c r="D3" s="164"/>
      <c r="E3" s="164"/>
    </row>
    <row r="4" spans="1:8" ht="15" customHeight="1" x14ac:dyDescent="0.2">
      <c r="A4" s="90" t="s">
        <v>28</v>
      </c>
      <c r="B4" s="164">
        <f>'People Assessed'!C5</f>
        <v>0</v>
      </c>
      <c r="C4" s="164"/>
      <c r="D4" s="164"/>
      <c r="E4" s="164"/>
    </row>
    <row r="5" spans="1:8" x14ac:dyDescent="0.2">
      <c r="A5" s="90" t="s">
        <v>29</v>
      </c>
      <c r="B5" s="164">
        <f>'People Assessed'!C6</f>
        <v>0</v>
      </c>
      <c r="C5" s="164"/>
      <c r="D5" s="164"/>
      <c r="E5" s="164"/>
    </row>
    <row r="6" spans="1:8" x14ac:dyDescent="0.2">
      <c r="A6" s="90" t="s">
        <v>75</v>
      </c>
      <c r="B6" s="7" t="str">
        <f>IF(OR(E8="",E19="",E30=""),"",VLOOKUP(CONCATENATE(E8,E19,E30),Settings!$C$4:$D$30,2))</f>
        <v/>
      </c>
    </row>
    <row r="7" spans="1:8" x14ac:dyDescent="0.2">
      <c r="A7" s="167"/>
      <c r="B7" s="168"/>
      <c r="C7" s="136" t="s">
        <v>30</v>
      </c>
      <c r="D7" s="136"/>
      <c r="E7" s="5" t="s">
        <v>35</v>
      </c>
    </row>
    <row r="8" spans="1:8" x14ac:dyDescent="0.2">
      <c r="A8" s="165" t="s">
        <v>1</v>
      </c>
      <c r="B8" s="166"/>
      <c r="C8" s="5" t="s">
        <v>31</v>
      </c>
      <c r="D8" s="5" t="s">
        <v>43</v>
      </c>
      <c r="E8" s="7" t="str">
        <f>IF(G13=0,"",VLOOKUP(G13,Settings!$G$4:$H$71,2))</f>
        <v/>
      </c>
      <c r="F8" t="s">
        <v>38</v>
      </c>
      <c r="G8">
        <f>COUNTIF($E$9:$E$17,"None")</f>
        <v>0</v>
      </c>
      <c r="H8" t="str">
        <f>IF(AND(G12&gt;0,G12&lt;9),"Fit not assessed until all characteristics are rated","")</f>
        <v/>
      </c>
    </row>
    <row r="9" spans="1:8" x14ac:dyDescent="0.2">
      <c r="A9" s="170" t="s">
        <v>2</v>
      </c>
      <c r="B9" s="170"/>
      <c r="C9" s="6" t="str">
        <f>'Person 1 Min Cap Reqs'!C3</f>
        <v>None</v>
      </c>
      <c r="D9" s="52" t="str">
        <f>'Person 1 Assessment'!A8</f>
        <v/>
      </c>
      <c r="E9" s="6" t="str">
        <f>IF(OR(C9="",D9=""),"",VLOOKUP(CONCATENATE(C9,D9),Settings!$A$5:$B$20,2))</f>
        <v/>
      </c>
      <c r="F9" t="s">
        <v>39</v>
      </c>
      <c r="G9">
        <f>COUNTIF($E$9:$E$17,"Low")</f>
        <v>0</v>
      </c>
    </row>
    <row r="10" spans="1:8" x14ac:dyDescent="0.2">
      <c r="A10" s="170" t="s">
        <v>3</v>
      </c>
      <c r="B10" s="170"/>
      <c r="C10" s="6" t="str">
        <f>'Person 1 Min Cap Reqs'!D3</f>
        <v>None</v>
      </c>
      <c r="D10" s="52" t="str">
        <f>'Person 1 Assessment'!A13</f>
        <v/>
      </c>
      <c r="E10" s="6" t="str">
        <f>IF(OR(C10="",D10=""),"",VLOOKUP(CONCATENATE(C10,D10),Settings!$A$5:$B$20,2))</f>
        <v/>
      </c>
      <c r="F10" t="s">
        <v>40</v>
      </c>
      <c r="G10">
        <f>COUNTIF($E$9:$E$17,"Medium")</f>
        <v>0</v>
      </c>
    </row>
    <row r="11" spans="1:8" x14ac:dyDescent="0.2">
      <c r="A11" s="170" t="s">
        <v>4</v>
      </c>
      <c r="B11" s="170"/>
      <c r="C11" s="6" t="str">
        <f>'Person 1 Min Cap Reqs'!E3</f>
        <v>None</v>
      </c>
      <c r="D11" s="52" t="str">
        <f>'Person 1 Assessment'!A18</f>
        <v/>
      </c>
      <c r="E11" s="6" t="str">
        <f>IF(OR(C11="",D11=""),"",VLOOKUP(CONCATENATE(C11,D11),Settings!$A$5:$B$20,2))</f>
        <v/>
      </c>
      <c r="F11" t="s">
        <v>41</v>
      </c>
      <c r="G11">
        <f>COUNTIF($E$9:$E$17,"High")</f>
        <v>0</v>
      </c>
    </row>
    <row r="12" spans="1:8" x14ac:dyDescent="0.2">
      <c r="A12" s="170" t="s">
        <v>27</v>
      </c>
      <c r="B12" s="170"/>
      <c r="C12" s="6" t="str">
        <f>'Person 1 Min Cap Reqs'!F3</f>
        <v>None</v>
      </c>
      <c r="D12" s="52" t="str">
        <f>'Person 1 Assessment'!A23</f>
        <v/>
      </c>
      <c r="E12" s="6" t="str">
        <f>IF(OR(C12="",D12=""),"",VLOOKUP(CONCATENATE(C12,D12),Settings!$A$5:$B$20,2))</f>
        <v/>
      </c>
      <c r="F12" t="s">
        <v>244</v>
      </c>
      <c r="G12">
        <f>SUM(G8:G11)</f>
        <v>0</v>
      </c>
    </row>
    <row r="13" spans="1:8" x14ac:dyDescent="0.2">
      <c r="A13" s="170" t="s">
        <v>5</v>
      </c>
      <c r="B13" s="170"/>
      <c r="C13" s="6" t="str">
        <f>'Person 1 Min Cap Reqs'!G3</f>
        <v>None</v>
      </c>
      <c r="D13" s="52" t="str">
        <f>'Person 1 Assessment'!A28</f>
        <v/>
      </c>
      <c r="E13" s="6" t="str">
        <f>IF(OR(C13="",D13=""),"",VLOOKUP(CONCATENATE(C13,D13),Settings!$A$5:$B$20,2))</f>
        <v/>
      </c>
      <c r="F13" t="s">
        <v>78</v>
      </c>
      <c r="G13">
        <f>G8+(G9*10)+(G10*100)+(G11*1000)</f>
        <v>0</v>
      </c>
    </row>
    <row r="14" spans="1:8" x14ac:dyDescent="0.2">
      <c r="A14" s="170" t="s">
        <v>6</v>
      </c>
      <c r="B14" s="170"/>
      <c r="C14" s="6" t="str">
        <f>'Person 1 Min Cap Reqs'!H3</f>
        <v>None</v>
      </c>
      <c r="D14" s="52" t="str">
        <f>'Person 1 Assessment'!A33</f>
        <v/>
      </c>
      <c r="E14" s="6" t="str">
        <f>IF(OR(C14="",D14=""),"",VLOOKUP(CONCATENATE(C14,D14),Settings!$A$5:$B$20,2))</f>
        <v/>
      </c>
    </row>
    <row r="15" spans="1:8" x14ac:dyDescent="0.2">
      <c r="A15" s="170" t="s">
        <v>7</v>
      </c>
      <c r="B15" s="170"/>
      <c r="C15" s="6" t="str">
        <f>'Person 1 Min Cap Reqs'!I3</f>
        <v>None</v>
      </c>
      <c r="D15" s="52" t="str">
        <f>'Person 1 Assessment'!A38</f>
        <v/>
      </c>
      <c r="E15" s="6" t="str">
        <f>IF(OR(C15="",D15=""),"",VLOOKUP(CONCATENATE(C15,D15),Settings!$A$5:$B$20,2))</f>
        <v/>
      </c>
    </row>
    <row r="16" spans="1:8" x14ac:dyDescent="0.2">
      <c r="A16" s="170" t="s">
        <v>8</v>
      </c>
      <c r="B16" s="170"/>
      <c r="C16" s="6" t="str">
        <f>'Person 1 Min Cap Reqs'!J3</f>
        <v>None</v>
      </c>
      <c r="D16" s="52" t="str">
        <f>'Person 1 Assessment'!A43</f>
        <v/>
      </c>
      <c r="E16" s="6" t="str">
        <f>IF(OR(C16="",D16=""),"",VLOOKUP(CONCATENATE(C16,D16),Settings!$A$5:$B$20,2))</f>
        <v/>
      </c>
    </row>
    <row r="17" spans="1:8" x14ac:dyDescent="0.2">
      <c r="A17" s="170" t="s">
        <v>9</v>
      </c>
      <c r="B17" s="170"/>
      <c r="C17" s="6" t="str">
        <f>'Person 1 Min Cap Reqs'!K3</f>
        <v>None</v>
      </c>
      <c r="D17" s="52" t="str">
        <f>'Person 1 Assessment'!A48</f>
        <v/>
      </c>
      <c r="E17" s="6" t="str">
        <f>IF(OR(C17="",D17=""),"",VLOOKUP(CONCATENATE(C17,D17),Settings!$A$5:$B$20,2))</f>
        <v/>
      </c>
    </row>
    <row r="18" spans="1:8" x14ac:dyDescent="0.2">
      <c r="A18" s="167"/>
      <c r="B18" s="168"/>
      <c r="C18" s="136" t="s">
        <v>30</v>
      </c>
      <c r="D18" s="121"/>
      <c r="E18" s="5" t="s">
        <v>35</v>
      </c>
    </row>
    <row r="19" spans="1:8" x14ac:dyDescent="0.2">
      <c r="A19" s="165" t="s">
        <v>17</v>
      </c>
      <c r="B19" s="166"/>
      <c r="C19" s="5" t="s">
        <v>31</v>
      </c>
      <c r="D19" s="5" t="s">
        <v>43</v>
      </c>
      <c r="E19" s="7" t="str">
        <f>IF(G23=0,"",VLOOKUP(G23,Settings!$G$4:$H$71,2))</f>
        <v/>
      </c>
      <c r="F19" t="s">
        <v>38</v>
      </c>
      <c r="G19">
        <f>COUNTIF($E$20:$E$28,"None")</f>
        <v>0</v>
      </c>
      <c r="H19" t="str">
        <f>IF(AND(G23&gt;0,G23&lt;9),"Fit not assessed until all skills are rated","")</f>
        <v/>
      </c>
    </row>
    <row r="20" spans="1:8" x14ac:dyDescent="0.2">
      <c r="A20" s="170" t="s">
        <v>18</v>
      </c>
      <c r="B20" s="170"/>
      <c r="C20" s="6" t="str">
        <f>'Person 1 Min Cap Reqs'!L3</f>
        <v>None</v>
      </c>
      <c r="D20" s="52" t="str">
        <f>'Person 1 Assessment'!A55</f>
        <v/>
      </c>
      <c r="E20" s="6" t="str">
        <f>IF(OR(C20="",D20=""),"",VLOOKUP(CONCATENATE(C20,D20),Settings!$A$5:$B$20,2))</f>
        <v/>
      </c>
      <c r="F20" t="s">
        <v>39</v>
      </c>
      <c r="G20">
        <f>COUNTIF($E$20:$E$28,"Low")</f>
        <v>0</v>
      </c>
    </row>
    <row r="21" spans="1:8" x14ac:dyDescent="0.2">
      <c r="A21" s="170" t="s">
        <v>19</v>
      </c>
      <c r="B21" s="170"/>
      <c r="C21" s="6" t="str">
        <f>'Person 1 Min Cap Reqs'!M3</f>
        <v>None</v>
      </c>
      <c r="D21" s="52" t="str">
        <f>'Person 1 Assessment'!A60</f>
        <v/>
      </c>
      <c r="E21" s="6" t="str">
        <f>IF(OR(C21="",D21=""),"",VLOOKUP(CONCATENATE(C21,D21),Settings!$A$5:$B$20,2))</f>
        <v/>
      </c>
      <c r="F21" t="s">
        <v>40</v>
      </c>
      <c r="G21">
        <f>COUNTIF($E$20:$E$28,"Medium")</f>
        <v>0</v>
      </c>
    </row>
    <row r="22" spans="1:8" x14ac:dyDescent="0.2">
      <c r="A22" s="170" t="s">
        <v>20</v>
      </c>
      <c r="B22" s="170"/>
      <c r="C22" s="6" t="str">
        <f>'Person 1 Min Cap Reqs'!N3</f>
        <v>None</v>
      </c>
      <c r="D22" s="52" t="str">
        <f>'Person 1 Assessment'!A65</f>
        <v/>
      </c>
      <c r="E22" s="6" t="str">
        <f>IF(OR(C22="",D22=""),"",VLOOKUP(CONCATENATE(C22,D22),Settings!$A$5:$B$20,2))</f>
        <v/>
      </c>
      <c r="F22" t="s">
        <v>41</v>
      </c>
      <c r="G22">
        <f>COUNTIF($E$20:$E$28,"High")</f>
        <v>0</v>
      </c>
    </row>
    <row r="23" spans="1:8" x14ac:dyDescent="0.2">
      <c r="A23" s="170" t="s">
        <v>21</v>
      </c>
      <c r="B23" s="170"/>
      <c r="C23" s="6" t="str">
        <f>'Person 1 Min Cap Reqs'!O3</f>
        <v>None</v>
      </c>
      <c r="D23" s="52" t="str">
        <f>'Person 1 Assessment'!A70</f>
        <v/>
      </c>
      <c r="E23" s="6" t="str">
        <f>IF(OR(C23="",D23=""),"",VLOOKUP(CONCATENATE(C23,D23),Settings!$A$5:$B$20,2))</f>
        <v/>
      </c>
      <c r="F23" t="s">
        <v>244</v>
      </c>
      <c r="G23">
        <f>SUM(G19:G22)</f>
        <v>0</v>
      </c>
    </row>
    <row r="24" spans="1:8" x14ac:dyDescent="0.2">
      <c r="A24" s="170" t="s">
        <v>22</v>
      </c>
      <c r="B24" s="170"/>
      <c r="C24" s="6" t="str">
        <f>'Person 1 Min Cap Reqs'!P3</f>
        <v>None</v>
      </c>
      <c r="D24" s="52" t="str">
        <f>'Person 1 Assessment'!A75</f>
        <v/>
      </c>
      <c r="E24" s="6" t="str">
        <f>IF(OR(C24="",D24=""),"",VLOOKUP(CONCATENATE(C24,D24),Settings!$A$5:$B$20,2))</f>
        <v/>
      </c>
      <c r="F24" t="s">
        <v>78</v>
      </c>
      <c r="G24">
        <f>G20+(G21*10)+(G22*100)+(G23*1000)</f>
        <v>0</v>
      </c>
    </row>
    <row r="25" spans="1:8" x14ac:dyDescent="0.2">
      <c r="A25" s="170" t="s">
        <v>23</v>
      </c>
      <c r="B25" s="170"/>
      <c r="C25" s="6" t="str">
        <f>'Person 1 Min Cap Reqs'!Q3</f>
        <v>None</v>
      </c>
      <c r="D25" s="52" t="str">
        <f>'Person 1 Assessment'!A80</f>
        <v/>
      </c>
      <c r="E25" s="6" t="str">
        <f>IF(OR(C25="",D25=""),"",VLOOKUP(CONCATENATE(C25,D25),Settings!$A$5:$B$20,2))</f>
        <v/>
      </c>
    </row>
    <row r="26" spans="1:8" x14ac:dyDescent="0.2">
      <c r="A26" s="170" t="s">
        <v>24</v>
      </c>
      <c r="B26" s="170"/>
      <c r="C26" s="6" t="str">
        <f>'Person 1 Min Cap Reqs'!R3</f>
        <v>None</v>
      </c>
      <c r="D26" s="52" t="str">
        <f>'Person 1 Assessment'!A85</f>
        <v/>
      </c>
      <c r="E26" s="6" t="str">
        <f>IF(OR(C26="",D26=""),"",VLOOKUP(CONCATENATE(C26,D26),Settings!$A$5:$B$20,2))</f>
        <v/>
      </c>
    </row>
    <row r="27" spans="1:8" x14ac:dyDescent="0.2">
      <c r="A27" s="170" t="s">
        <v>25</v>
      </c>
      <c r="B27" s="170"/>
      <c r="C27" s="6" t="str">
        <f>'Person 1 Min Cap Reqs'!S3</f>
        <v>None</v>
      </c>
      <c r="D27" s="52" t="str">
        <f>'Person 1 Assessment'!A90</f>
        <v/>
      </c>
      <c r="E27" s="6" t="str">
        <f>IF(OR(C27="",D27=""),"",VLOOKUP(CONCATENATE(C27,D27),Settings!$A$5:$B$20,2))</f>
        <v/>
      </c>
    </row>
    <row r="28" spans="1:8" x14ac:dyDescent="0.2">
      <c r="A28" s="170" t="s">
        <v>26</v>
      </c>
      <c r="B28" s="170"/>
      <c r="C28" s="6" t="str">
        <f>'Person 1 Min Cap Reqs'!T3</f>
        <v>None</v>
      </c>
      <c r="D28" s="52" t="str">
        <f>'Person 1 Assessment'!A95</f>
        <v/>
      </c>
      <c r="E28" s="6" t="str">
        <f>IF(OR(C28="",D28=""),"",VLOOKUP(CONCATENATE(C28,D28),Settings!$A$5:$B$20,2))</f>
        <v/>
      </c>
    </row>
    <row r="29" spans="1:8" x14ac:dyDescent="0.2">
      <c r="A29" s="167"/>
      <c r="B29" s="168"/>
      <c r="C29" s="136" t="s">
        <v>30</v>
      </c>
      <c r="D29" s="121"/>
      <c r="E29" s="5" t="s">
        <v>35</v>
      </c>
    </row>
    <row r="30" spans="1:8" x14ac:dyDescent="0.2">
      <c r="A30" s="165" t="s">
        <v>10</v>
      </c>
      <c r="B30" s="166"/>
      <c r="C30" s="5" t="s">
        <v>31</v>
      </c>
      <c r="D30" s="5" t="s">
        <v>43</v>
      </c>
      <c r="E30" s="7" t="str">
        <f>IF(G34=0,"",VLOOKUP(G34,Settings!$G$4:$H$71,2))</f>
        <v/>
      </c>
      <c r="F30" t="s">
        <v>38</v>
      </c>
      <c r="G30">
        <f>COUNTIF($E$31:$E$36,"None")</f>
        <v>0</v>
      </c>
      <c r="H30" t="str">
        <f>IF(AND(G34&gt;0,G34&lt;6),"Fit not assessed until all knowledge areas are rated","")</f>
        <v/>
      </c>
    </row>
    <row r="31" spans="1:8" x14ac:dyDescent="0.2">
      <c r="A31" s="170" t="s">
        <v>11</v>
      </c>
      <c r="B31" s="170"/>
      <c r="C31" s="6" t="str">
        <f>'Person 1 Min Cap Reqs'!U3</f>
        <v>None</v>
      </c>
      <c r="D31" s="52" t="str">
        <f>'Person 1 Assessment'!A102</f>
        <v/>
      </c>
      <c r="E31" s="6" t="str">
        <f>IF(OR(C31="",D31=""),"",VLOOKUP(CONCATENATE(C31,D31),Settings!$A$5:$B$20,2))</f>
        <v/>
      </c>
      <c r="F31" t="s">
        <v>39</v>
      </c>
      <c r="G31">
        <f>COUNTIF($E$31:$E$36,"Low")</f>
        <v>0</v>
      </c>
    </row>
    <row r="32" spans="1:8" x14ac:dyDescent="0.2">
      <c r="A32" s="170" t="s">
        <v>12</v>
      </c>
      <c r="B32" s="170"/>
      <c r="C32" s="6" t="str">
        <f>'Person 1 Min Cap Reqs'!V3</f>
        <v>None</v>
      </c>
      <c r="D32" s="52" t="str">
        <f>'Person 1 Assessment'!A107</f>
        <v/>
      </c>
      <c r="E32" s="6" t="str">
        <f>IF(OR(C32="",D32=""),"",VLOOKUP(CONCATENATE(C32,D32),Settings!$A$5:$B$20,2))</f>
        <v/>
      </c>
      <c r="F32" t="s">
        <v>40</v>
      </c>
      <c r="G32">
        <f>COUNTIF($E$31:$E$36,"Medium")</f>
        <v>0</v>
      </c>
    </row>
    <row r="33" spans="1:7" x14ac:dyDescent="0.2">
      <c r="A33" s="170" t="s">
        <v>13</v>
      </c>
      <c r="B33" s="170"/>
      <c r="C33" s="6" t="str">
        <f>'Person 1 Min Cap Reqs'!W3</f>
        <v>None</v>
      </c>
      <c r="D33" s="52" t="str">
        <f>'Person 1 Assessment'!A112</f>
        <v/>
      </c>
      <c r="E33" s="6" t="str">
        <f>IF(OR(C33="",D33=""),"",VLOOKUP(CONCATENATE(C33,D33),Settings!$A$5:$B$20,2))</f>
        <v/>
      </c>
      <c r="F33" t="s">
        <v>41</v>
      </c>
      <c r="G33">
        <f>COUNTIF($E$31:$E$36,"High")</f>
        <v>0</v>
      </c>
    </row>
    <row r="34" spans="1:7" x14ac:dyDescent="0.2">
      <c r="A34" s="170" t="s">
        <v>14</v>
      </c>
      <c r="B34" s="170"/>
      <c r="C34" s="6" t="str">
        <f>'Person 1 Min Cap Reqs'!X3</f>
        <v>None</v>
      </c>
      <c r="D34" s="52" t="str">
        <f>'Person 1 Assessment'!A117</f>
        <v/>
      </c>
      <c r="E34" s="6" t="str">
        <f>IF(OR(C34="",D34=""),"",VLOOKUP(CONCATENATE(C34,D34),Settings!$A$5:$B$20,2))</f>
        <v/>
      </c>
      <c r="F34" t="s">
        <v>244</v>
      </c>
      <c r="G34">
        <f>SUM(G30:G33)</f>
        <v>0</v>
      </c>
    </row>
    <row r="35" spans="1:7" x14ac:dyDescent="0.2">
      <c r="A35" s="170" t="s">
        <v>15</v>
      </c>
      <c r="B35" s="170"/>
      <c r="C35" s="6" t="str">
        <f>'Person 1 Min Cap Reqs'!Y3</f>
        <v>None</v>
      </c>
      <c r="D35" s="52" t="str">
        <f>'Person 1 Assessment'!A122</f>
        <v/>
      </c>
      <c r="E35" s="6" t="str">
        <f>IF(OR(C35="",D35=""),"",VLOOKUP(CONCATENATE(C35,D35),Settings!$A$5:$B$20,2))</f>
        <v/>
      </c>
      <c r="F35" t="s">
        <v>78</v>
      </c>
      <c r="G35">
        <f>G31+(G32*10)+(G33*100)+(G34*1000)</f>
        <v>0</v>
      </c>
    </row>
    <row r="36" spans="1:7" x14ac:dyDescent="0.2">
      <c r="A36" s="170" t="s">
        <v>16</v>
      </c>
      <c r="B36" s="170"/>
      <c r="C36" s="6" t="str">
        <f>'Person 1 Min Cap Reqs'!Z3</f>
        <v>None</v>
      </c>
      <c r="D36" s="85" t="str">
        <f>'Person 1 Assessment'!A127</f>
        <v/>
      </c>
      <c r="E36" s="6" t="str">
        <f>IF(OR(C36="",D36=""),"",VLOOKUP(CONCATENATE(C36,D36),Settings!$A$5:$B$20,2))</f>
        <v/>
      </c>
    </row>
    <row r="37" spans="1:7" x14ac:dyDescent="0.2">
      <c r="C37" s="1"/>
      <c r="D37" s="39"/>
      <c r="E37" s="4"/>
    </row>
    <row r="38" spans="1:7" x14ac:dyDescent="0.2">
      <c r="D38" s="39"/>
      <c r="E38" s="4"/>
      <c r="F38" s="4"/>
      <c r="G38" s="4"/>
    </row>
    <row r="39" spans="1:7" x14ac:dyDescent="0.2">
      <c r="D39" s="4"/>
      <c r="E39" s="4"/>
      <c r="F39" s="4"/>
      <c r="G39" s="4"/>
    </row>
  </sheetData>
  <mergeCells count="37">
    <mergeCell ref="C18:D18"/>
    <mergeCell ref="C29:D29"/>
    <mergeCell ref="A31:B31"/>
    <mergeCell ref="A32:B32"/>
    <mergeCell ref="A15:B15"/>
    <mergeCell ref="A16:B16"/>
    <mergeCell ref="A17:B17"/>
    <mergeCell ref="A20:B20"/>
    <mergeCell ref="A18:B18"/>
    <mergeCell ref="A22:B22"/>
    <mergeCell ref="A33:B33"/>
    <mergeCell ref="A23:B23"/>
    <mergeCell ref="A24:B24"/>
    <mergeCell ref="A25:B25"/>
    <mergeCell ref="A26:B26"/>
    <mergeCell ref="A1:C1"/>
    <mergeCell ref="A34:B34"/>
    <mergeCell ref="A35:B35"/>
    <mergeCell ref="A36:B36"/>
    <mergeCell ref="A9:B9"/>
    <mergeCell ref="A10:B10"/>
    <mergeCell ref="A11:B11"/>
    <mergeCell ref="A12:B12"/>
    <mergeCell ref="A13:B13"/>
    <mergeCell ref="A14:B14"/>
    <mergeCell ref="A30:B30"/>
    <mergeCell ref="A19:B19"/>
    <mergeCell ref="A29:B29"/>
    <mergeCell ref="A27:B27"/>
    <mergeCell ref="A28:B28"/>
    <mergeCell ref="A21:B21"/>
    <mergeCell ref="B3:E3"/>
    <mergeCell ref="B4:E4"/>
    <mergeCell ref="B5:E5"/>
    <mergeCell ref="A8:B8"/>
    <mergeCell ref="C7:D7"/>
    <mergeCell ref="A7:B7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B825D-B562-4324-ADF4-613189D094C0}">
  <dimension ref="A1:Z190"/>
  <sheetViews>
    <sheetView showGridLines="0" zoomScaleNormal="100" workbookViewId="0">
      <pane xSplit="1" topLeftCell="B1" activePane="topRight" state="frozen"/>
      <selection pane="topRight" activeCell="C4" sqref="C4"/>
    </sheetView>
  </sheetViews>
  <sheetFormatPr baseColWidth="10" defaultColWidth="9.1640625" defaultRowHeight="15" x14ac:dyDescent="0.2"/>
  <cols>
    <col min="1" max="1" width="83.83203125" style="93" customWidth="1"/>
    <col min="2" max="2" width="11" style="93" customWidth="1"/>
    <col min="3" max="11" width="8.5" style="108" customWidth="1"/>
    <col min="12" max="26" width="8.5" style="93" customWidth="1"/>
    <col min="27" max="16384" width="9.1640625" style="93"/>
  </cols>
  <sheetData>
    <row r="1" spans="1:26" ht="22.5" customHeight="1" x14ac:dyDescent="0.25">
      <c r="A1" s="148" t="str">
        <f>CONCATENATE("Minimum Capabilities Needed For  CLM Activities: ",'People Assessed'!C7,)</f>
        <v xml:space="preserve">Minimum Capabilities Needed For  CLM Activities: </v>
      </c>
      <c r="B1" s="149"/>
      <c r="C1" s="150" t="s">
        <v>1</v>
      </c>
      <c r="D1" s="151"/>
      <c r="E1" s="151"/>
      <c r="F1" s="151"/>
      <c r="G1" s="151"/>
      <c r="H1" s="151"/>
      <c r="I1" s="151"/>
      <c r="J1" s="151"/>
      <c r="K1" s="152"/>
      <c r="L1" s="150" t="s">
        <v>17</v>
      </c>
      <c r="M1" s="151"/>
      <c r="N1" s="151"/>
      <c r="O1" s="151"/>
      <c r="P1" s="151"/>
      <c r="Q1" s="151"/>
      <c r="R1" s="151"/>
      <c r="S1" s="151"/>
      <c r="T1" s="152"/>
      <c r="U1" s="153" t="s">
        <v>10</v>
      </c>
      <c r="V1" s="154"/>
      <c r="W1" s="154"/>
      <c r="X1" s="154"/>
      <c r="Y1" s="154"/>
      <c r="Z1" s="155"/>
    </row>
    <row r="2" spans="1:26" ht="92.25" customHeight="1" thickBot="1" x14ac:dyDescent="0.25">
      <c r="A2" s="156" t="s">
        <v>249</v>
      </c>
      <c r="B2" s="157"/>
      <c r="C2" s="94" t="s">
        <v>2</v>
      </c>
      <c r="D2" s="95" t="s">
        <v>3</v>
      </c>
      <c r="E2" s="95" t="s">
        <v>4</v>
      </c>
      <c r="F2" s="95" t="s">
        <v>250</v>
      </c>
      <c r="G2" s="95" t="s">
        <v>5</v>
      </c>
      <c r="H2" s="95" t="s">
        <v>6</v>
      </c>
      <c r="I2" s="95" t="s">
        <v>7</v>
      </c>
      <c r="J2" s="95" t="s">
        <v>8</v>
      </c>
      <c r="K2" s="96" t="s">
        <v>9</v>
      </c>
      <c r="L2" s="94" t="s">
        <v>18</v>
      </c>
      <c r="M2" s="95" t="s">
        <v>19</v>
      </c>
      <c r="N2" s="95" t="s">
        <v>20</v>
      </c>
      <c r="O2" s="95" t="s">
        <v>21</v>
      </c>
      <c r="P2" s="95" t="s">
        <v>22</v>
      </c>
      <c r="Q2" s="95" t="s">
        <v>23</v>
      </c>
      <c r="R2" s="95" t="s">
        <v>24</v>
      </c>
      <c r="S2" s="95" t="s">
        <v>25</v>
      </c>
      <c r="T2" s="96" t="s">
        <v>26</v>
      </c>
      <c r="U2" s="94" t="s">
        <v>251</v>
      </c>
      <c r="V2" s="95" t="s">
        <v>12</v>
      </c>
      <c r="W2" s="95" t="s">
        <v>13</v>
      </c>
      <c r="X2" s="95" t="s">
        <v>14</v>
      </c>
      <c r="Y2" s="95" t="s">
        <v>15</v>
      </c>
      <c r="Z2" s="96" t="s">
        <v>16</v>
      </c>
    </row>
    <row r="3" spans="1:26" ht="15" customHeight="1" thickBot="1" x14ac:dyDescent="0.25">
      <c r="A3" s="97"/>
      <c r="B3" s="98" t="s">
        <v>31</v>
      </c>
      <c r="C3" s="99" t="str">
        <f>IF(COUNTIF(C4:C180,"High")&gt;0,"High",IF(COUNTIF(C4:C180,"Medium")&gt;0,"Medium",IF(COUNTIF(C4:C180,"Low")&gt;0,"Low","None")))</f>
        <v>None</v>
      </c>
      <c r="D3" s="100" t="str">
        <f t="shared" ref="D3:Z3" si="0">IF(COUNTIF(D4:D180,"High")&gt;0,"High",IF(COUNTIF(D4:D180,"Medium")&gt;0,"Medium",IF(COUNTIF(D4:D180,"Low")&gt;0,"Low","None")))</f>
        <v>None</v>
      </c>
      <c r="E3" s="100" t="str">
        <f t="shared" si="0"/>
        <v>None</v>
      </c>
      <c r="F3" s="100" t="str">
        <f t="shared" si="0"/>
        <v>None</v>
      </c>
      <c r="G3" s="100" t="str">
        <f t="shared" si="0"/>
        <v>None</v>
      </c>
      <c r="H3" s="100" t="str">
        <f t="shared" si="0"/>
        <v>None</v>
      </c>
      <c r="I3" s="100" t="str">
        <f t="shared" si="0"/>
        <v>None</v>
      </c>
      <c r="J3" s="100" t="str">
        <f t="shared" si="0"/>
        <v>None</v>
      </c>
      <c r="K3" s="101" t="str">
        <f t="shared" si="0"/>
        <v>None</v>
      </c>
      <c r="L3" s="99" t="str">
        <f t="shared" si="0"/>
        <v>None</v>
      </c>
      <c r="M3" s="100" t="str">
        <f t="shared" si="0"/>
        <v>None</v>
      </c>
      <c r="N3" s="100" t="str">
        <f t="shared" si="0"/>
        <v>None</v>
      </c>
      <c r="O3" s="100" t="str">
        <f t="shared" si="0"/>
        <v>None</v>
      </c>
      <c r="P3" s="100" t="str">
        <f t="shared" si="0"/>
        <v>None</v>
      </c>
      <c r="Q3" s="100" t="str">
        <f t="shared" si="0"/>
        <v>None</v>
      </c>
      <c r="R3" s="100" t="str">
        <f t="shared" si="0"/>
        <v>None</v>
      </c>
      <c r="S3" s="100" t="str">
        <f t="shared" si="0"/>
        <v>None</v>
      </c>
      <c r="T3" s="101" t="str">
        <f t="shared" si="0"/>
        <v>None</v>
      </c>
      <c r="U3" s="99" t="str">
        <f t="shared" si="0"/>
        <v>None</v>
      </c>
      <c r="V3" s="100" t="str">
        <f t="shared" si="0"/>
        <v>None</v>
      </c>
      <c r="W3" s="100" t="str">
        <f t="shared" si="0"/>
        <v>None</v>
      </c>
      <c r="X3" s="100" t="str">
        <f t="shared" si="0"/>
        <v>None</v>
      </c>
      <c r="Y3" s="100" t="str">
        <f t="shared" si="0"/>
        <v>None</v>
      </c>
      <c r="Z3" s="101" t="str">
        <f t="shared" si="0"/>
        <v>None</v>
      </c>
    </row>
    <row r="4" spans="1:26" x14ac:dyDescent="0.2">
      <c r="A4" s="141" t="s">
        <v>252</v>
      </c>
      <c r="B4" s="142"/>
      <c r="C4" s="109"/>
      <c r="D4" s="110"/>
      <c r="E4" s="110"/>
      <c r="F4" s="110"/>
      <c r="G4" s="110"/>
      <c r="H4" s="110"/>
      <c r="I4" s="110"/>
      <c r="J4" s="110"/>
      <c r="K4" s="111"/>
      <c r="L4" s="109"/>
      <c r="M4" s="110"/>
      <c r="N4" s="110"/>
      <c r="O4" s="110"/>
      <c r="P4" s="110"/>
      <c r="Q4" s="110"/>
      <c r="R4" s="110"/>
      <c r="S4" s="110"/>
      <c r="T4" s="111"/>
      <c r="U4" s="109"/>
      <c r="V4" s="110"/>
      <c r="W4" s="110"/>
      <c r="X4" s="110"/>
      <c r="Y4" s="110"/>
      <c r="Z4" s="111"/>
    </row>
    <row r="5" spans="1:26" x14ac:dyDescent="0.2">
      <c r="A5" s="137" t="s">
        <v>253</v>
      </c>
      <c r="B5" s="138"/>
      <c r="C5" s="102"/>
      <c r="D5" s="103"/>
      <c r="E5" s="103"/>
      <c r="F5" s="103"/>
      <c r="G5" s="103"/>
      <c r="H5" s="103"/>
      <c r="I5" s="103"/>
      <c r="J5" s="103"/>
      <c r="K5" s="104"/>
      <c r="L5" s="102"/>
      <c r="M5" s="103"/>
      <c r="N5" s="103"/>
      <c r="O5" s="103"/>
      <c r="P5" s="103"/>
      <c r="Q5" s="103"/>
      <c r="R5" s="103"/>
      <c r="S5" s="103"/>
      <c r="T5" s="104"/>
      <c r="U5" s="102"/>
      <c r="V5" s="103"/>
      <c r="W5" s="103"/>
      <c r="X5" s="103"/>
      <c r="Y5" s="103"/>
      <c r="Z5" s="104"/>
    </row>
    <row r="6" spans="1:26" x14ac:dyDescent="0.2">
      <c r="A6" s="137" t="s">
        <v>254</v>
      </c>
      <c r="B6" s="138"/>
      <c r="C6" s="102"/>
      <c r="D6" s="103"/>
      <c r="E6" s="103"/>
      <c r="F6" s="103"/>
      <c r="G6" s="103"/>
      <c r="H6" s="103"/>
      <c r="I6" s="103"/>
      <c r="J6" s="103"/>
      <c r="K6" s="104"/>
      <c r="L6" s="102"/>
      <c r="M6" s="103"/>
      <c r="N6" s="103"/>
      <c r="O6" s="103"/>
      <c r="P6" s="103"/>
      <c r="Q6" s="103"/>
      <c r="R6" s="103"/>
      <c r="S6" s="103"/>
      <c r="T6" s="104"/>
      <c r="U6" s="102"/>
      <c r="V6" s="103"/>
      <c r="W6" s="103"/>
      <c r="X6" s="103"/>
      <c r="Y6" s="103"/>
      <c r="Z6" s="104"/>
    </row>
    <row r="7" spans="1:26" x14ac:dyDescent="0.2">
      <c r="A7" s="137" t="s">
        <v>255</v>
      </c>
      <c r="B7" s="138"/>
      <c r="C7" s="102"/>
      <c r="D7" s="103"/>
      <c r="E7" s="103"/>
      <c r="F7" s="103"/>
      <c r="G7" s="103"/>
      <c r="H7" s="103"/>
      <c r="I7" s="103"/>
      <c r="J7" s="103"/>
      <c r="K7" s="104"/>
      <c r="L7" s="102"/>
      <c r="M7" s="103"/>
      <c r="N7" s="103"/>
      <c r="O7" s="103"/>
      <c r="P7" s="103"/>
      <c r="Q7" s="103"/>
      <c r="R7" s="103"/>
      <c r="S7" s="103"/>
      <c r="T7" s="104"/>
      <c r="U7" s="102"/>
      <c r="V7" s="103"/>
      <c r="W7" s="103"/>
      <c r="X7" s="103"/>
      <c r="Y7" s="103"/>
      <c r="Z7" s="104"/>
    </row>
    <row r="8" spans="1:26" x14ac:dyDescent="0.2">
      <c r="A8" s="137" t="s">
        <v>256</v>
      </c>
      <c r="B8" s="138"/>
      <c r="C8" s="102"/>
      <c r="D8" s="103"/>
      <c r="E8" s="103"/>
      <c r="F8" s="103"/>
      <c r="G8" s="103"/>
      <c r="H8" s="103"/>
      <c r="I8" s="103"/>
      <c r="J8" s="103"/>
      <c r="K8" s="104"/>
      <c r="L8" s="102"/>
      <c r="M8" s="103"/>
      <c r="N8" s="103"/>
      <c r="O8" s="103"/>
      <c r="P8" s="103"/>
      <c r="Q8" s="103"/>
      <c r="R8" s="103"/>
      <c r="S8" s="103"/>
      <c r="T8" s="104"/>
      <c r="U8" s="102"/>
      <c r="V8" s="103"/>
      <c r="W8" s="103"/>
      <c r="X8" s="103"/>
      <c r="Y8" s="103"/>
      <c r="Z8" s="104"/>
    </row>
    <row r="9" spans="1:26" x14ac:dyDescent="0.2">
      <c r="A9" s="137" t="s">
        <v>257</v>
      </c>
      <c r="B9" s="138"/>
      <c r="C9" s="102"/>
      <c r="D9" s="103"/>
      <c r="E9" s="103"/>
      <c r="F9" s="103"/>
      <c r="G9" s="103"/>
      <c r="H9" s="103"/>
      <c r="I9" s="103"/>
      <c r="J9" s="103"/>
      <c r="K9" s="104"/>
      <c r="L9" s="102"/>
      <c r="M9" s="103"/>
      <c r="N9" s="103"/>
      <c r="O9" s="103"/>
      <c r="P9" s="103"/>
      <c r="Q9" s="103"/>
      <c r="R9" s="103"/>
      <c r="S9" s="103"/>
      <c r="T9" s="104"/>
      <c r="U9" s="102"/>
      <c r="V9" s="103"/>
      <c r="W9" s="103"/>
      <c r="X9" s="103"/>
      <c r="Y9" s="103"/>
      <c r="Z9" s="104"/>
    </row>
    <row r="10" spans="1:26" x14ac:dyDescent="0.2">
      <c r="A10" s="137" t="s">
        <v>258</v>
      </c>
      <c r="B10" s="138"/>
      <c r="C10" s="102"/>
      <c r="D10" s="103"/>
      <c r="E10" s="103"/>
      <c r="F10" s="103"/>
      <c r="G10" s="103"/>
      <c r="H10" s="103"/>
      <c r="I10" s="103"/>
      <c r="J10" s="103"/>
      <c r="K10" s="104"/>
      <c r="L10" s="102"/>
      <c r="M10" s="103"/>
      <c r="N10" s="103"/>
      <c r="O10" s="103"/>
      <c r="P10" s="103"/>
      <c r="Q10" s="103"/>
      <c r="R10" s="103"/>
      <c r="S10" s="103"/>
      <c r="T10" s="104"/>
      <c r="U10" s="102"/>
      <c r="V10" s="103"/>
      <c r="W10" s="103"/>
      <c r="X10" s="103"/>
      <c r="Y10" s="103"/>
      <c r="Z10" s="104"/>
    </row>
    <row r="11" spans="1:26" x14ac:dyDescent="0.2">
      <c r="A11" s="137" t="s">
        <v>259</v>
      </c>
      <c r="B11" s="138"/>
      <c r="C11" s="102"/>
      <c r="D11" s="103"/>
      <c r="E11" s="103"/>
      <c r="F11" s="103"/>
      <c r="G11" s="103"/>
      <c r="H11" s="103"/>
      <c r="I11" s="103"/>
      <c r="J11" s="103"/>
      <c r="K11" s="104"/>
      <c r="L11" s="102"/>
      <c r="M11" s="103"/>
      <c r="N11" s="103"/>
      <c r="O11" s="103"/>
      <c r="P11" s="103"/>
      <c r="Q11" s="103"/>
      <c r="R11" s="103"/>
      <c r="S11" s="103"/>
      <c r="T11" s="104"/>
      <c r="U11" s="102"/>
      <c r="V11" s="103"/>
      <c r="W11" s="103"/>
      <c r="X11" s="103"/>
      <c r="Y11" s="103"/>
      <c r="Z11" s="104"/>
    </row>
    <row r="12" spans="1:26" x14ac:dyDescent="0.2">
      <c r="A12" s="137" t="s">
        <v>260</v>
      </c>
      <c r="B12" s="138"/>
      <c r="C12" s="102"/>
      <c r="D12" s="103"/>
      <c r="E12" s="103"/>
      <c r="F12" s="103"/>
      <c r="G12" s="103"/>
      <c r="H12" s="103"/>
      <c r="I12" s="103"/>
      <c r="J12" s="103"/>
      <c r="K12" s="104"/>
      <c r="L12" s="102"/>
      <c r="M12" s="103"/>
      <c r="N12" s="103"/>
      <c r="O12" s="103"/>
      <c r="P12" s="103"/>
      <c r="Q12" s="103"/>
      <c r="R12" s="103"/>
      <c r="S12" s="103"/>
      <c r="T12" s="104"/>
      <c r="U12" s="102"/>
      <c r="V12" s="103"/>
      <c r="W12" s="103"/>
      <c r="X12" s="103"/>
      <c r="Y12" s="103"/>
      <c r="Z12" s="104"/>
    </row>
    <row r="13" spans="1:26" x14ac:dyDescent="0.2">
      <c r="A13" s="137" t="s">
        <v>261</v>
      </c>
      <c r="B13" s="138"/>
      <c r="C13" s="102"/>
      <c r="D13" s="103"/>
      <c r="E13" s="103"/>
      <c r="F13" s="103"/>
      <c r="G13" s="103"/>
      <c r="H13" s="103"/>
      <c r="I13" s="103"/>
      <c r="J13" s="103"/>
      <c r="K13" s="104"/>
      <c r="L13" s="102"/>
      <c r="M13" s="103"/>
      <c r="N13" s="103"/>
      <c r="O13" s="103"/>
      <c r="P13" s="103"/>
      <c r="Q13" s="103"/>
      <c r="R13" s="103"/>
      <c r="S13" s="103"/>
      <c r="T13" s="104"/>
      <c r="U13" s="102"/>
      <c r="V13" s="103"/>
      <c r="W13" s="103"/>
      <c r="X13" s="103"/>
      <c r="Y13" s="103"/>
      <c r="Z13" s="104"/>
    </row>
    <row r="14" spans="1:26" ht="16" thickBot="1" x14ac:dyDescent="0.25">
      <c r="A14" s="139" t="s">
        <v>262</v>
      </c>
      <c r="B14" s="140"/>
      <c r="C14" s="105"/>
      <c r="D14" s="106"/>
      <c r="E14" s="106"/>
      <c r="F14" s="106"/>
      <c r="G14" s="106"/>
      <c r="H14" s="106"/>
      <c r="I14" s="106"/>
      <c r="J14" s="106"/>
      <c r="K14" s="107"/>
      <c r="L14" s="105"/>
      <c r="M14" s="106"/>
      <c r="N14" s="106"/>
      <c r="O14" s="106"/>
      <c r="P14" s="106"/>
      <c r="Q14" s="106"/>
      <c r="R14" s="106"/>
      <c r="S14" s="106"/>
      <c r="T14" s="107"/>
      <c r="U14" s="105"/>
      <c r="V14" s="106"/>
      <c r="W14" s="106"/>
      <c r="X14" s="106"/>
      <c r="Y14" s="106"/>
      <c r="Z14" s="107"/>
    </row>
    <row r="15" spans="1:26" x14ac:dyDescent="0.2">
      <c r="A15" s="141" t="s">
        <v>263</v>
      </c>
      <c r="B15" s="142"/>
      <c r="C15" s="109"/>
      <c r="D15" s="110"/>
      <c r="E15" s="110"/>
      <c r="F15" s="110"/>
      <c r="G15" s="110"/>
      <c r="H15" s="110"/>
      <c r="I15" s="110"/>
      <c r="J15" s="110"/>
      <c r="K15" s="111"/>
      <c r="L15" s="109"/>
      <c r="M15" s="110"/>
      <c r="N15" s="110"/>
      <c r="O15" s="110"/>
      <c r="P15" s="110"/>
      <c r="Q15" s="110"/>
      <c r="R15" s="110"/>
      <c r="S15" s="110"/>
      <c r="T15" s="111"/>
      <c r="U15" s="109"/>
      <c r="V15" s="110"/>
      <c r="W15" s="110"/>
      <c r="X15" s="110"/>
      <c r="Y15" s="110"/>
      <c r="Z15" s="111"/>
    </row>
    <row r="16" spans="1:26" x14ac:dyDescent="0.2">
      <c r="A16" s="137" t="s">
        <v>264</v>
      </c>
      <c r="B16" s="138"/>
      <c r="C16" s="102"/>
      <c r="D16" s="103"/>
      <c r="E16" s="103"/>
      <c r="F16" s="103"/>
      <c r="G16" s="103"/>
      <c r="H16" s="103"/>
      <c r="I16" s="103"/>
      <c r="J16" s="103"/>
      <c r="K16" s="104"/>
      <c r="L16" s="102"/>
      <c r="M16" s="103"/>
      <c r="N16" s="103"/>
      <c r="O16" s="103"/>
      <c r="P16" s="103"/>
      <c r="Q16" s="103"/>
      <c r="R16" s="103"/>
      <c r="S16" s="103"/>
      <c r="T16" s="104"/>
      <c r="U16" s="102"/>
      <c r="V16" s="103"/>
      <c r="W16" s="103"/>
      <c r="X16" s="103"/>
      <c r="Y16" s="103"/>
      <c r="Z16" s="104"/>
    </row>
    <row r="17" spans="1:26" x14ac:dyDescent="0.2">
      <c r="A17" s="137" t="s">
        <v>265</v>
      </c>
      <c r="B17" s="138"/>
      <c r="C17" s="102"/>
      <c r="D17" s="103"/>
      <c r="E17" s="103"/>
      <c r="F17" s="103"/>
      <c r="G17" s="103"/>
      <c r="H17" s="103"/>
      <c r="I17" s="103"/>
      <c r="J17" s="103"/>
      <c r="K17" s="104"/>
      <c r="L17" s="102"/>
      <c r="M17" s="103"/>
      <c r="N17" s="103"/>
      <c r="O17" s="103"/>
      <c r="P17" s="103"/>
      <c r="Q17" s="103"/>
      <c r="R17" s="103"/>
      <c r="S17" s="103"/>
      <c r="T17" s="104"/>
      <c r="U17" s="102"/>
      <c r="V17" s="103"/>
      <c r="W17" s="103"/>
      <c r="X17" s="103"/>
      <c r="Y17" s="103"/>
      <c r="Z17" s="104"/>
    </row>
    <row r="18" spans="1:26" x14ac:dyDescent="0.2">
      <c r="A18" s="137" t="s">
        <v>266</v>
      </c>
      <c r="B18" s="138"/>
      <c r="C18" s="102"/>
      <c r="D18" s="103"/>
      <c r="E18" s="103"/>
      <c r="F18" s="103"/>
      <c r="G18" s="103"/>
      <c r="H18" s="103"/>
      <c r="I18" s="103"/>
      <c r="J18" s="103"/>
      <c r="K18" s="104"/>
      <c r="L18" s="102"/>
      <c r="M18" s="103"/>
      <c r="N18" s="103"/>
      <c r="O18" s="103"/>
      <c r="P18" s="103"/>
      <c r="Q18" s="103"/>
      <c r="R18" s="103"/>
      <c r="S18" s="103"/>
      <c r="T18" s="104"/>
      <c r="U18" s="102"/>
      <c r="V18" s="103"/>
      <c r="W18" s="103"/>
      <c r="X18" s="103"/>
      <c r="Y18" s="103"/>
      <c r="Z18" s="104"/>
    </row>
    <row r="19" spans="1:26" x14ac:dyDescent="0.2">
      <c r="A19" s="137" t="s">
        <v>267</v>
      </c>
      <c r="B19" s="138"/>
      <c r="C19" s="102"/>
      <c r="D19" s="103"/>
      <c r="E19" s="103"/>
      <c r="F19" s="103"/>
      <c r="G19" s="103"/>
      <c r="H19" s="103"/>
      <c r="I19" s="103"/>
      <c r="J19" s="103"/>
      <c r="K19" s="104"/>
      <c r="L19" s="102"/>
      <c r="M19" s="103"/>
      <c r="N19" s="103"/>
      <c r="O19" s="103"/>
      <c r="P19" s="103"/>
      <c r="Q19" s="103"/>
      <c r="R19" s="103"/>
      <c r="S19" s="103"/>
      <c r="T19" s="104"/>
      <c r="U19" s="102"/>
      <c r="V19" s="103"/>
      <c r="W19" s="103"/>
      <c r="X19" s="103"/>
      <c r="Y19" s="103"/>
      <c r="Z19" s="104"/>
    </row>
    <row r="20" spans="1:26" x14ac:dyDescent="0.2">
      <c r="A20" s="137" t="s">
        <v>268</v>
      </c>
      <c r="B20" s="138"/>
      <c r="C20" s="102"/>
      <c r="D20" s="103"/>
      <c r="E20" s="103"/>
      <c r="F20" s="103"/>
      <c r="G20" s="103"/>
      <c r="H20" s="103"/>
      <c r="I20" s="103"/>
      <c r="J20" s="103"/>
      <c r="K20" s="104"/>
      <c r="L20" s="102"/>
      <c r="M20" s="103"/>
      <c r="N20" s="103"/>
      <c r="O20" s="103"/>
      <c r="P20" s="103"/>
      <c r="Q20" s="103"/>
      <c r="R20" s="103"/>
      <c r="S20" s="103"/>
      <c r="T20" s="104"/>
      <c r="U20" s="102"/>
      <c r="V20" s="103"/>
      <c r="W20" s="103"/>
      <c r="X20" s="103"/>
      <c r="Y20" s="103"/>
      <c r="Z20" s="104"/>
    </row>
    <row r="21" spans="1:26" x14ac:dyDescent="0.2">
      <c r="A21" s="137" t="s">
        <v>269</v>
      </c>
      <c r="B21" s="138"/>
      <c r="C21" s="102"/>
      <c r="D21" s="103"/>
      <c r="E21" s="103"/>
      <c r="F21" s="103"/>
      <c r="G21" s="103"/>
      <c r="H21" s="103"/>
      <c r="I21" s="103"/>
      <c r="J21" s="103"/>
      <c r="K21" s="104"/>
      <c r="L21" s="102"/>
      <c r="M21" s="103"/>
      <c r="N21" s="103"/>
      <c r="O21" s="103"/>
      <c r="P21" s="103"/>
      <c r="Q21" s="103"/>
      <c r="R21" s="103"/>
      <c r="S21" s="103"/>
      <c r="T21" s="104"/>
      <c r="U21" s="102"/>
      <c r="V21" s="103"/>
      <c r="W21" s="103"/>
      <c r="X21" s="103"/>
      <c r="Y21" s="103"/>
      <c r="Z21" s="104"/>
    </row>
    <row r="22" spans="1:26" x14ac:dyDescent="0.2">
      <c r="A22" s="137" t="s">
        <v>270</v>
      </c>
      <c r="B22" s="138"/>
      <c r="C22" s="102"/>
      <c r="D22" s="103"/>
      <c r="E22" s="103"/>
      <c r="F22" s="103"/>
      <c r="G22" s="103"/>
      <c r="H22" s="103"/>
      <c r="I22" s="103"/>
      <c r="J22" s="103"/>
      <c r="K22" s="104"/>
      <c r="L22" s="102"/>
      <c r="M22" s="103"/>
      <c r="N22" s="103"/>
      <c r="O22" s="103"/>
      <c r="P22" s="103"/>
      <c r="Q22" s="103"/>
      <c r="R22" s="103"/>
      <c r="S22" s="103"/>
      <c r="T22" s="104"/>
      <c r="U22" s="102"/>
      <c r="V22" s="103"/>
      <c r="W22" s="103"/>
      <c r="X22" s="103"/>
      <c r="Y22" s="103"/>
      <c r="Z22" s="104"/>
    </row>
    <row r="23" spans="1:26" x14ac:dyDescent="0.2">
      <c r="A23" s="137" t="s">
        <v>271</v>
      </c>
      <c r="B23" s="138"/>
      <c r="C23" s="102"/>
      <c r="D23" s="103"/>
      <c r="E23" s="103"/>
      <c r="F23" s="103"/>
      <c r="G23" s="103"/>
      <c r="H23" s="103"/>
      <c r="I23" s="103"/>
      <c r="J23" s="103"/>
      <c r="K23" s="104"/>
      <c r="L23" s="102"/>
      <c r="M23" s="103"/>
      <c r="N23" s="103"/>
      <c r="O23" s="103"/>
      <c r="P23" s="103"/>
      <c r="Q23" s="103"/>
      <c r="R23" s="103"/>
      <c r="S23" s="103"/>
      <c r="T23" s="104"/>
      <c r="U23" s="102"/>
      <c r="V23" s="103"/>
      <c r="W23" s="103"/>
      <c r="X23" s="103"/>
      <c r="Y23" s="103"/>
      <c r="Z23" s="104"/>
    </row>
    <row r="24" spans="1:26" x14ac:dyDescent="0.2">
      <c r="A24" s="137" t="s">
        <v>272</v>
      </c>
      <c r="B24" s="138"/>
      <c r="C24" s="102"/>
      <c r="D24" s="103"/>
      <c r="E24" s="103"/>
      <c r="F24" s="103"/>
      <c r="G24" s="103"/>
      <c r="H24" s="103"/>
      <c r="I24" s="103"/>
      <c r="J24" s="103"/>
      <c r="K24" s="104"/>
      <c r="L24" s="102"/>
      <c r="M24" s="103"/>
      <c r="N24" s="103"/>
      <c r="O24" s="103"/>
      <c r="P24" s="103"/>
      <c r="Q24" s="103"/>
      <c r="R24" s="103"/>
      <c r="S24" s="103"/>
      <c r="T24" s="104"/>
      <c r="U24" s="102"/>
      <c r="V24" s="103"/>
      <c r="W24" s="103"/>
      <c r="X24" s="103"/>
      <c r="Y24" s="103"/>
      <c r="Z24" s="104"/>
    </row>
    <row r="25" spans="1:26" ht="16" thickBot="1" x14ac:dyDescent="0.25">
      <c r="A25" s="139" t="s">
        <v>273</v>
      </c>
      <c r="B25" s="140"/>
      <c r="C25" s="102"/>
      <c r="D25" s="103"/>
      <c r="E25" s="103"/>
      <c r="F25" s="103"/>
      <c r="G25" s="103"/>
      <c r="H25" s="103"/>
      <c r="I25" s="103"/>
      <c r="J25" s="103"/>
      <c r="K25" s="104"/>
      <c r="L25" s="102"/>
      <c r="M25" s="103"/>
      <c r="N25" s="103"/>
      <c r="O25" s="103"/>
      <c r="P25" s="103"/>
      <c r="Q25" s="103"/>
      <c r="R25" s="103"/>
      <c r="S25" s="103"/>
      <c r="T25" s="104"/>
      <c r="U25" s="102"/>
      <c r="V25" s="103"/>
      <c r="W25" s="103"/>
      <c r="X25" s="103"/>
      <c r="Y25" s="103"/>
      <c r="Z25" s="104"/>
    </row>
    <row r="26" spans="1:26" x14ac:dyDescent="0.2">
      <c r="A26" s="146" t="s">
        <v>274</v>
      </c>
      <c r="B26" s="147"/>
      <c r="C26" s="109"/>
      <c r="D26" s="110"/>
      <c r="E26" s="110"/>
      <c r="F26" s="110"/>
      <c r="G26" s="110"/>
      <c r="H26" s="110"/>
      <c r="I26" s="110"/>
      <c r="J26" s="110"/>
      <c r="K26" s="111"/>
      <c r="L26" s="109"/>
      <c r="M26" s="110"/>
      <c r="N26" s="110"/>
      <c r="O26" s="110"/>
      <c r="P26" s="110"/>
      <c r="Q26" s="110"/>
      <c r="R26" s="110"/>
      <c r="S26" s="110"/>
      <c r="T26" s="111"/>
      <c r="U26" s="109"/>
      <c r="V26" s="110"/>
      <c r="W26" s="110"/>
      <c r="X26" s="110"/>
      <c r="Y26" s="110"/>
      <c r="Z26" s="111"/>
    </row>
    <row r="27" spans="1:26" x14ac:dyDescent="0.2">
      <c r="A27" s="137" t="s">
        <v>275</v>
      </c>
      <c r="B27" s="143"/>
      <c r="C27" s="102"/>
      <c r="D27" s="103"/>
      <c r="E27" s="103"/>
      <c r="F27" s="103"/>
      <c r="G27" s="103"/>
      <c r="H27" s="103"/>
      <c r="I27" s="103"/>
      <c r="J27" s="103"/>
      <c r="K27" s="104"/>
      <c r="L27" s="102"/>
      <c r="M27" s="103"/>
      <c r="N27" s="103"/>
      <c r="O27" s="103"/>
      <c r="P27" s="103"/>
      <c r="Q27" s="103"/>
      <c r="R27" s="103"/>
      <c r="S27" s="103"/>
      <c r="T27" s="104"/>
      <c r="U27" s="102"/>
      <c r="V27" s="103"/>
      <c r="W27" s="103"/>
      <c r="X27" s="103"/>
      <c r="Y27" s="103"/>
      <c r="Z27" s="104"/>
    </row>
    <row r="28" spans="1:26" x14ac:dyDescent="0.2">
      <c r="A28" s="137" t="s">
        <v>276</v>
      </c>
      <c r="B28" s="143"/>
      <c r="C28" s="102"/>
      <c r="D28" s="103"/>
      <c r="E28" s="103"/>
      <c r="F28" s="103"/>
      <c r="G28" s="103"/>
      <c r="H28" s="103"/>
      <c r="I28" s="103"/>
      <c r="J28" s="103"/>
      <c r="K28" s="104"/>
      <c r="L28" s="102"/>
      <c r="M28" s="103"/>
      <c r="N28" s="103"/>
      <c r="O28" s="103"/>
      <c r="P28" s="103"/>
      <c r="Q28" s="103"/>
      <c r="R28" s="103"/>
      <c r="S28" s="103"/>
      <c r="T28" s="104"/>
      <c r="U28" s="102"/>
      <c r="V28" s="103"/>
      <c r="W28" s="103"/>
      <c r="X28" s="103"/>
      <c r="Y28" s="103"/>
      <c r="Z28" s="104"/>
    </row>
    <row r="29" spans="1:26" x14ac:dyDescent="0.2">
      <c r="A29" s="137" t="s">
        <v>277</v>
      </c>
      <c r="B29" s="143"/>
      <c r="C29" s="102"/>
      <c r="D29" s="103"/>
      <c r="E29" s="103"/>
      <c r="F29" s="103"/>
      <c r="G29" s="103"/>
      <c r="H29" s="103"/>
      <c r="I29" s="103"/>
      <c r="J29" s="103"/>
      <c r="K29" s="104"/>
      <c r="L29" s="102"/>
      <c r="M29" s="103"/>
      <c r="N29" s="103"/>
      <c r="O29" s="103"/>
      <c r="P29" s="103"/>
      <c r="Q29" s="103"/>
      <c r="R29" s="103"/>
      <c r="S29" s="103"/>
      <c r="T29" s="104"/>
      <c r="U29" s="102"/>
      <c r="V29" s="103"/>
      <c r="W29" s="103"/>
      <c r="X29" s="103"/>
      <c r="Y29" s="103"/>
      <c r="Z29" s="104"/>
    </row>
    <row r="30" spans="1:26" x14ac:dyDescent="0.2">
      <c r="A30" s="137" t="s">
        <v>278</v>
      </c>
      <c r="B30" s="143"/>
      <c r="C30" s="102"/>
      <c r="D30" s="103"/>
      <c r="E30" s="103"/>
      <c r="F30" s="103"/>
      <c r="G30" s="103"/>
      <c r="H30" s="103"/>
      <c r="I30" s="103"/>
      <c r="J30" s="103"/>
      <c r="K30" s="104"/>
      <c r="L30" s="102"/>
      <c r="M30" s="103"/>
      <c r="N30" s="103"/>
      <c r="O30" s="103"/>
      <c r="P30" s="103"/>
      <c r="Q30" s="103"/>
      <c r="R30" s="103"/>
      <c r="S30" s="103"/>
      <c r="T30" s="104"/>
      <c r="U30" s="102"/>
      <c r="V30" s="103"/>
      <c r="W30" s="103"/>
      <c r="X30" s="103"/>
      <c r="Y30" s="103"/>
      <c r="Z30" s="104"/>
    </row>
    <row r="31" spans="1:26" x14ac:dyDescent="0.2">
      <c r="A31" s="137" t="s">
        <v>279</v>
      </c>
      <c r="B31" s="143"/>
      <c r="C31" s="102"/>
      <c r="D31" s="103"/>
      <c r="E31" s="103"/>
      <c r="F31" s="103"/>
      <c r="G31" s="103"/>
      <c r="H31" s="103"/>
      <c r="I31" s="103"/>
      <c r="J31" s="103"/>
      <c r="K31" s="104"/>
      <c r="L31" s="102"/>
      <c r="M31" s="103"/>
      <c r="N31" s="103"/>
      <c r="O31" s="103"/>
      <c r="P31" s="103"/>
      <c r="Q31" s="103"/>
      <c r="R31" s="103"/>
      <c r="S31" s="103"/>
      <c r="T31" s="104"/>
      <c r="U31" s="102"/>
      <c r="V31" s="103"/>
      <c r="W31" s="103"/>
      <c r="X31" s="103"/>
      <c r="Y31" s="103"/>
      <c r="Z31" s="104"/>
    </row>
    <row r="32" spans="1:26" x14ac:dyDescent="0.2">
      <c r="A32" s="137" t="s">
        <v>280</v>
      </c>
      <c r="B32" s="143"/>
      <c r="C32" s="102"/>
      <c r="D32" s="103"/>
      <c r="E32" s="103"/>
      <c r="F32" s="103"/>
      <c r="G32" s="103"/>
      <c r="H32" s="103"/>
      <c r="I32" s="103"/>
      <c r="J32" s="103"/>
      <c r="K32" s="104"/>
      <c r="L32" s="102"/>
      <c r="M32" s="103"/>
      <c r="N32" s="103"/>
      <c r="O32" s="103"/>
      <c r="P32" s="103"/>
      <c r="Q32" s="103"/>
      <c r="R32" s="103"/>
      <c r="S32" s="103"/>
      <c r="T32" s="104"/>
      <c r="U32" s="102"/>
      <c r="V32" s="103"/>
      <c r="W32" s="103"/>
      <c r="X32" s="103"/>
      <c r="Y32" s="103"/>
      <c r="Z32" s="104"/>
    </row>
    <row r="33" spans="1:26" x14ac:dyDescent="0.2">
      <c r="A33" s="137" t="s">
        <v>281</v>
      </c>
      <c r="B33" s="143"/>
      <c r="C33" s="102"/>
      <c r="D33" s="103"/>
      <c r="E33" s="103"/>
      <c r="F33" s="103"/>
      <c r="G33" s="103"/>
      <c r="H33" s="103"/>
      <c r="I33" s="103"/>
      <c r="J33" s="103"/>
      <c r="K33" s="104"/>
      <c r="L33" s="102"/>
      <c r="M33" s="103"/>
      <c r="N33" s="103"/>
      <c r="O33" s="103"/>
      <c r="P33" s="103"/>
      <c r="Q33" s="103"/>
      <c r="R33" s="103"/>
      <c r="S33" s="103"/>
      <c r="T33" s="104"/>
      <c r="U33" s="102"/>
      <c r="V33" s="103"/>
      <c r="W33" s="103"/>
      <c r="X33" s="103"/>
      <c r="Y33" s="103"/>
      <c r="Z33" s="104"/>
    </row>
    <row r="34" spans="1:26" x14ac:dyDescent="0.2">
      <c r="A34" s="137" t="s">
        <v>282</v>
      </c>
      <c r="B34" s="143"/>
      <c r="C34" s="102"/>
      <c r="D34" s="103"/>
      <c r="E34" s="103"/>
      <c r="F34" s="103"/>
      <c r="G34" s="103"/>
      <c r="H34" s="103"/>
      <c r="I34" s="103"/>
      <c r="J34" s="103"/>
      <c r="K34" s="104"/>
      <c r="L34" s="102"/>
      <c r="M34" s="103"/>
      <c r="N34" s="103"/>
      <c r="O34" s="103"/>
      <c r="P34" s="103"/>
      <c r="Q34" s="103"/>
      <c r="R34" s="103"/>
      <c r="S34" s="103"/>
      <c r="T34" s="104"/>
      <c r="U34" s="102"/>
      <c r="V34" s="103"/>
      <c r="W34" s="103"/>
      <c r="X34" s="103"/>
      <c r="Y34" s="103"/>
      <c r="Z34" s="104"/>
    </row>
    <row r="35" spans="1:26" x14ac:dyDescent="0.2">
      <c r="A35" s="137" t="s">
        <v>283</v>
      </c>
      <c r="B35" s="143"/>
      <c r="C35" s="102"/>
      <c r="D35" s="103"/>
      <c r="E35" s="103"/>
      <c r="F35" s="103"/>
      <c r="G35" s="103"/>
      <c r="H35" s="103"/>
      <c r="I35" s="103"/>
      <c r="J35" s="103"/>
      <c r="K35" s="104"/>
      <c r="L35" s="102"/>
      <c r="M35" s="103"/>
      <c r="N35" s="103"/>
      <c r="O35" s="103"/>
      <c r="P35" s="103"/>
      <c r="Q35" s="103"/>
      <c r="R35" s="103"/>
      <c r="S35" s="103"/>
      <c r="T35" s="104"/>
      <c r="U35" s="102"/>
      <c r="V35" s="103"/>
      <c r="W35" s="103"/>
      <c r="X35" s="103"/>
      <c r="Y35" s="103"/>
      <c r="Z35" s="104"/>
    </row>
    <row r="36" spans="1:26" ht="16" thickBot="1" x14ac:dyDescent="0.25">
      <c r="A36" s="144" t="s">
        <v>284</v>
      </c>
      <c r="B36" s="145"/>
      <c r="C36" s="102"/>
      <c r="D36" s="103"/>
      <c r="E36" s="103"/>
      <c r="F36" s="103"/>
      <c r="G36" s="103"/>
      <c r="H36" s="103"/>
      <c r="I36" s="103"/>
      <c r="J36" s="103"/>
      <c r="K36" s="104"/>
      <c r="L36" s="102"/>
      <c r="M36" s="103"/>
      <c r="N36" s="103"/>
      <c r="O36" s="103"/>
      <c r="P36" s="103"/>
      <c r="Q36" s="103"/>
      <c r="R36" s="103"/>
      <c r="S36" s="103"/>
      <c r="T36" s="104"/>
      <c r="U36" s="102"/>
      <c r="V36" s="103"/>
      <c r="W36" s="103"/>
      <c r="X36" s="103"/>
      <c r="Y36" s="103"/>
      <c r="Z36" s="104"/>
    </row>
    <row r="37" spans="1:26" x14ac:dyDescent="0.2">
      <c r="A37" s="141" t="s">
        <v>285</v>
      </c>
      <c r="B37" s="142"/>
      <c r="C37" s="109"/>
      <c r="D37" s="110"/>
      <c r="E37" s="110"/>
      <c r="F37" s="110"/>
      <c r="G37" s="110"/>
      <c r="H37" s="110"/>
      <c r="I37" s="110"/>
      <c r="J37" s="110"/>
      <c r="K37" s="111"/>
      <c r="L37" s="109"/>
      <c r="M37" s="110"/>
      <c r="N37" s="110"/>
      <c r="O37" s="110"/>
      <c r="P37" s="110"/>
      <c r="Q37" s="110"/>
      <c r="R37" s="110"/>
      <c r="S37" s="110"/>
      <c r="T37" s="111"/>
      <c r="U37" s="109"/>
      <c r="V37" s="110"/>
      <c r="W37" s="110"/>
      <c r="X37" s="110"/>
      <c r="Y37" s="110"/>
      <c r="Z37" s="111"/>
    </row>
    <row r="38" spans="1:26" x14ac:dyDescent="0.2">
      <c r="A38" s="137" t="s">
        <v>286</v>
      </c>
      <c r="B38" s="138"/>
      <c r="C38" s="102"/>
      <c r="D38" s="103"/>
      <c r="E38" s="103"/>
      <c r="F38" s="103"/>
      <c r="G38" s="103"/>
      <c r="H38" s="103"/>
      <c r="I38" s="103"/>
      <c r="J38" s="103"/>
      <c r="K38" s="104"/>
      <c r="L38" s="102"/>
      <c r="M38" s="103"/>
      <c r="N38" s="103"/>
      <c r="O38" s="103"/>
      <c r="P38" s="103"/>
      <c r="Q38" s="103"/>
      <c r="R38" s="103"/>
      <c r="S38" s="103"/>
      <c r="T38" s="104"/>
      <c r="U38" s="102"/>
      <c r="V38" s="103"/>
      <c r="W38" s="103"/>
      <c r="X38" s="103"/>
      <c r="Y38" s="103"/>
      <c r="Z38" s="104"/>
    </row>
    <row r="39" spans="1:26" x14ac:dyDescent="0.2">
      <c r="A39" s="137" t="s">
        <v>287</v>
      </c>
      <c r="B39" s="138"/>
      <c r="C39" s="102"/>
      <c r="D39" s="103"/>
      <c r="E39" s="103"/>
      <c r="F39" s="103"/>
      <c r="G39" s="103"/>
      <c r="H39" s="103"/>
      <c r="I39" s="103"/>
      <c r="J39" s="103"/>
      <c r="K39" s="104"/>
      <c r="L39" s="102"/>
      <c r="M39" s="103"/>
      <c r="N39" s="103"/>
      <c r="O39" s="103"/>
      <c r="P39" s="103"/>
      <c r="Q39" s="103"/>
      <c r="R39" s="103"/>
      <c r="S39" s="103"/>
      <c r="T39" s="104"/>
      <c r="U39" s="102"/>
      <c r="V39" s="103"/>
      <c r="W39" s="103"/>
      <c r="X39" s="103"/>
      <c r="Y39" s="103"/>
      <c r="Z39" s="104"/>
    </row>
    <row r="40" spans="1:26" x14ac:dyDescent="0.2">
      <c r="A40" s="137" t="s">
        <v>288</v>
      </c>
      <c r="B40" s="138"/>
      <c r="C40" s="102"/>
      <c r="D40" s="103"/>
      <c r="E40" s="103"/>
      <c r="F40" s="103"/>
      <c r="G40" s="103"/>
      <c r="H40" s="103"/>
      <c r="I40" s="103"/>
      <c r="J40" s="103"/>
      <c r="K40" s="104"/>
      <c r="L40" s="102"/>
      <c r="M40" s="103"/>
      <c r="N40" s="103"/>
      <c r="O40" s="103"/>
      <c r="P40" s="103"/>
      <c r="Q40" s="103"/>
      <c r="R40" s="103"/>
      <c r="S40" s="103"/>
      <c r="T40" s="104"/>
      <c r="U40" s="102"/>
      <c r="V40" s="103"/>
      <c r="W40" s="103"/>
      <c r="X40" s="103"/>
      <c r="Y40" s="103"/>
      <c r="Z40" s="104"/>
    </row>
    <row r="41" spans="1:26" x14ac:dyDescent="0.2">
      <c r="A41" s="137" t="s">
        <v>289</v>
      </c>
      <c r="B41" s="138"/>
      <c r="C41" s="102"/>
      <c r="D41" s="103"/>
      <c r="E41" s="103"/>
      <c r="F41" s="103"/>
      <c r="G41" s="103"/>
      <c r="H41" s="103"/>
      <c r="I41" s="103"/>
      <c r="J41" s="103"/>
      <c r="K41" s="104"/>
      <c r="L41" s="102"/>
      <c r="M41" s="103"/>
      <c r="N41" s="103"/>
      <c r="O41" s="103"/>
      <c r="P41" s="103"/>
      <c r="Q41" s="103"/>
      <c r="R41" s="103"/>
      <c r="S41" s="103"/>
      <c r="T41" s="104"/>
      <c r="U41" s="102"/>
      <c r="V41" s="103"/>
      <c r="W41" s="103"/>
      <c r="X41" s="103"/>
      <c r="Y41" s="103"/>
      <c r="Z41" s="104"/>
    </row>
    <row r="42" spans="1:26" x14ac:dyDescent="0.2">
      <c r="A42" s="137" t="s">
        <v>290</v>
      </c>
      <c r="B42" s="138"/>
      <c r="C42" s="102"/>
      <c r="D42" s="103"/>
      <c r="E42" s="103"/>
      <c r="F42" s="103"/>
      <c r="G42" s="103"/>
      <c r="H42" s="103"/>
      <c r="I42" s="103"/>
      <c r="J42" s="103"/>
      <c r="K42" s="104"/>
      <c r="L42" s="102"/>
      <c r="M42" s="103"/>
      <c r="N42" s="103"/>
      <c r="O42" s="103"/>
      <c r="P42" s="103"/>
      <c r="Q42" s="103"/>
      <c r="R42" s="103"/>
      <c r="S42" s="103"/>
      <c r="T42" s="104"/>
      <c r="U42" s="102"/>
      <c r="V42" s="103"/>
      <c r="W42" s="103"/>
      <c r="X42" s="103"/>
      <c r="Y42" s="103"/>
      <c r="Z42" s="104"/>
    </row>
    <row r="43" spans="1:26" x14ac:dyDescent="0.2">
      <c r="A43" s="137" t="s">
        <v>291</v>
      </c>
      <c r="B43" s="138"/>
      <c r="C43" s="102"/>
      <c r="D43" s="103"/>
      <c r="E43" s="103"/>
      <c r="F43" s="103"/>
      <c r="G43" s="103"/>
      <c r="H43" s="103"/>
      <c r="I43" s="103"/>
      <c r="J43" s="103"/>
      <c r="K43" s="104"/>
      <c r="L43" s="102"/>
      <c r="M43" s="103"/>
      <c r="N43" s="103"/>
      <c r="O43" s="103"/>
      <c r="P43" s="103"/>
      <c r="Q43" s="103"/>
      <c r="R43" s="103"/>
      <c r="S43" s="103"/>
      <c r="T43" s="104"/>
      <c r="U43" s="102"/>
      <c r="V43" s="103"/>
      <c r="W43" s="103"/>
      <c r="X43" s="103"/>
      <c r="Y43" s="103"/>
      <c r="Z43" s="104"/>
    </row>
    <row r="44" spans="1:26" x14ac:dyDescent="0.2">
      <c r="A44" s="137" t="s">
        <v>292</v>
      </c>
      <c r="B44" s="138"/>
      <c r="C44" s="102"/>
      <c r="D44" s="103"/>
      <c r="E44" s="103"/>
      <c r="F44" s="103"/>
      <c r="G44" s="103"/>
      <c r="H44" s="103"/>
      <c r="I44" s="103"/>
      <c r="J44" s="103"/>
      <c r="K44" s="104"/>
      <c r="L44" s="102"/>
      <c r="M44" s="103"/>
      <c r="N44" s="103"/>
      <c r="O44" s="103"/>
      <c r="P44" s="103"/>
      <c r="Q44" s="103"/>
      <c r="R44" s="103"/>
      <c r="S44" s="103"/>
      <c r="T44" s="104"/>
      <c r="U44" s="102"/>
      <c r="V44" s="103"/>
      <c r="W44" s="103"/>
      <c r="X44" s="103"/>
      <c r="Y44" s="103"/>
      <c r="Z44" s="104"/>
    </row>
    <row r="45" spans="1:26" x14ac:dyDescent="0.2">
      <c r="A45" s="137" t="s">
        <v>293</v>
      </c>
      <c r="B45" s="138"/>
      <c r="C45" s="102"/>
      <c r="D45" s="103"/>
      <c r="E45" s="103"/>
      <c r="F45" s="103"/>
      <c r="G45" s="103"/>
      <c r="H45" s="103"/>
      <c r="I45" s="103"/>
      <c r="J45" s="103"/>
      <c r="K45" s="104"/>
      <c r="L45" s="102"/>
      <c r="M45" s="103"/>
      <c r="N45" s="103"/>
      <c r="O45" s="103"/>
      <c r="P45" s="103"/>
      <c r="Q45" s="103"/>
      <c r="R45" s="103"/>
      <c r="S45" s="103"/>
      <c r="T45" s="104"/>
      <c r="U45" s="102"/>
      <c r="V45" s="103"/>
      <c r="W45" s="103"/>
      <c r="X45" s="103"/>
      <c r="Y45" s="103"/>
      <c r="Z45" s="104"/>
    </row>
    <row r="46" spans="1:26" x14ac:dyDescent="0.2">
      <c r="A46" s="137" t="s">
        <v>294</v>
      </c>
      <c r="B46" s="138"/>
      <c r="C46" s="102"/>
      <c r="D46" s="103"/>
      <c r="E46" s="103"/>
      <c r="F46" s="103"/>
      <c r="G46" s="103"/>
      <c r="H46" s="103"/>
      <c r="I46" s="103"/>
      <c r="J46" s="103"/>
      <c r="K46" s="104"/>
      <c r="L46" s="102"/>
      <c r="M46" s="103"/>
      <c r="N46" s="103"/>
      <c r="O46" s="103"/>
      <c r="P46" s="103"/>
      <c r="Q46" s="103"/>
      <c r="R46" s="103"/>
      <c r="S46" s="103"/>
      <c r="T46" s="104"/>
      <c r="U46" s="102"/>
      <c r="V46" s="103"/>
      <c r="W46" s="103"/>
      <c r="X46" s="103"/>
      <c r="Y46" s="103"/>
      <c r="Z46" s="104"/>
    </row>
    <row r="47" spans="1:26" ht="16" thickBot="1" x14ac:dyDescent="0.25">
      <c r="A47" s="139" t="s">
        <v>295</v>
      </c>
      <c r="B47" s="140"/>
      <c r="C47" s="105"/>
      <c r="D47" s="106"/>
      <c r="E47" s="106"/>
      <c r="F47" s="106"/>
      <c r="G47" s="106"/>
      <c r="H47" s="106"/>
      <c r="I47" s="106"/>
      <c r="J47" s="106"/>
      <c r="K47" s="107"/>
      <c r="L47" s="105"/>
      <c r="M47" s="106"/>
      <c r="N47" s="106"/>
      <c r="O47" s="106"/>
      <c r="P47" s="106"/>
      <c r="Q47" s="106"/>
      <c r="R47" s="106"/>
      <c r="S47" s="106"/>
      <c r="T47" s="107"/>
      <c r="U47" s="105"/>
      <c r="V47" s="106"/>
      <c r="W47" s="106"/>
      <c r="X47" s="106"/>
      <c r="Y47" s="106"/>
      <c r="Z47" s="107"/>
    </row>
    <row r="48" spans="1:26" x14ac:dyDescent="0.2">
      <c r="A48" s="141" t="s">
        <v>296</v>
      </c>
      <c r="B48" s="142"/>
      <c r="C48" s="109"/>
      <c r="D48" s="110"/>
      <c r="E48" s="110"/>
      <c r="F48" s="110"/>
      <c r="G48" s="110"/>
      <c r="H48" s="110"/>
      <c r="I48" s="110"/>
      <c r="J48" s="110"/>
      <c r="K48" s="111"/>
      <c r="L48" s="109"/>
      <c r="M48" s="110"/>
      <c r="N48" s="110"/>
      <c r="O48" s="110"/>
      <c r="P48" s="110"/>
      <c r="Q48" s="110"/>
      <c r="R48" s="110"/>
      <c r="S48" s="110"/>
      <c r="T48" s="111"/>
      <c r="U48" s="109"/>
      <c r="V48" s="110"/>
      <c r="W48" s="110"/>
      <c r="X48" s="110"/>
      <c r="Y48" s="110"/>
      <c r="Z48" s="111"/>
    </row>
    <row r="49" spans="1:26" x14ac:dyDescent="0.2">
      <c r="A49" s="137" t="s">
        <v>297</v>
      </c>
      <c r="B49" s="138"/>
      <c r="C49" s="102"/>
      <c r="D49" s="103"/>
      <c r="E49" s="103"/>
      <c r="F49" s="103"/>
      <c r="G49" s="103"/>
      <c r="H49" s="103"/>
      <c r="I49" s="103"/>
      <c r="J49" s="103"/>
      <c r="K49" s="104"/>
      <c r="L49" s="102"/>
      <c r="M49" s="103"/>
      <c r="N49" s="103"/>
      <c r="O49" s="103"/>
      <c r="P49" s="103"/>
      <c r="Q49" s="103"/>
      <c r="R49" s="103"/>
      <c r="S49" s="103"/>
      <c r="T49" s="104"/>
      <c r="U49" s="102"/>
      <c r="V49" s="103"/>
      <c r="W49" s="103"/>
      <c r="X49" s="103"/>
      <c r="Y49" s="103"/>
      <c r="Z49" s="104"/>
    </row>
    <row r="50" spans="1:26" x14ac:dyDescent="0.2">
      <c r="A50" s="137" t="s">
        <v>298</v>
      </c>
      <c r="B50" s="138"/>
      <c r="C50" s="102"/>
      <c r="D50" s="103"/>
      <c r="E50" s="103"/>
      <c r="F50" s="103"/>
      <c r="G50" s="103"/>
      <c r="H50" s="103"/>
      <c r="I50" s="103"/>
      <c r="J50" s="103"/>
      <c r="K50" s="104"/>
      <c r="L50" s="102"/>
      <c r="M50" s="103"/>
      <c r="N50" s="103"/>
      <c r="O50" s="103"/>
      <c r="P50" s="103"/>
      <c r="Q50" s="103"/>
      <c r="R50" s="103"/>
      <c r="S50" s="103"/>
      <c r="T50" s="104"/>
      <c r="U50" s="102"/>
      <c r="V50" s="103"/>
      <c r="W50" s="103"/>
      <c r="X50" s="103"/>
      <c r="Y50" s="103"/>
      <c r="Z50" s="104"/>
    </row>
    <row r="51" spans="1:26" x14ac:dyDescent="0.2">
      <c r="A51" s="137" t="s">
        <v>299</v>
      </c>
      <c r="B51" s="138"/>
      <c r="C51" s="102"/>
      <c r="D51" s="103"/>
      <c r="E51" s="103"/>
      <c r="F51" s="103"/>
      <c r="G51" s="103"/>
      <c r="H51" s="103"/>
      <c r="I51" s="103"/>
      <c r="J51" s="103"/>
      <c r="K51" s="104"/>
      <c r="L51" s="102"/>
      <c r="M51" s="103"/>
      <c r="N51" s="103"/>
      <c r="O51" s="103"/>
      <c r="P51" s="103"/>
      <c r="Q51" s="103"/>
      <c r="R51" s="103"/>
      <c r="S51" s="103"/>
      <c r="T51" s="104"/>
      <c r="U51" s="102"/>
      <c r="V51" s="103"/>
      <c r="W51" s="103"/>
      <c r="X51" s="103"/>
      <c r="Y51" s="103"/>
      <c r="Z51" s="104"/>
    </row>
    <row r="52" spans="1:26" x14ac:dyDescent="0.2">
      <c r="A52" s="137" t="s">
        <v>300</v>
      </c>
      <c r="B52" s="138"/>
      <c r="C52" s="102"/>
      <c r="D52" s="103"/>
      <c r="E52" s="103"/>
      <c r="F52" s="103"/>
      <c r="G52" s="103"/>
      <c r="H52" s="103"/>
      <c r="I52" s="103"/>
      <c r="J52" s="103"/>
      <c r="K52" s="104"/>
      <c r="L52" s="102"/>
      <c r="M52" s="103"/>
      <c r="N52" s="103"/>
      <c r="O52" s="103"/>
      <c r="P52" s="103"/>
      <c r="Q52" s="103"/>
      <c r="R52" s="103"/>
      <c r="S52" s="103"/>
      <c r="T52" s="104"/>
      <c r="U52" s="102"/>
      <c r="V52" s="103"/>
      <c r="W52" s="103"/>
      <c r="X52" s="103"/>
      <c r="Y52" s="103"/>
      <c r="Z52" s="104"/>
    </row>
    <row r="53" spans="1:26" x14ac:dyDescent="0.2">
      <c r="A53" s="137" t="s">
        <v>301</v>
      </c>
      <c r="B53" s="138"/>
      <c r="C53" s="102"/>
      <c r="D53" s="103"/>
      <c r="E53" s="103"/>
      <c r="F53" s="103"/>
      <c r="G53" s="103"/>
      <c r="H53" s="103"/>
      <c r="I53" s="103"/>
      <c r="J53" s="103"/>
      <c r="K53" s="104"/>
      <c r="L53" s="102"/>
      <c r="M53" s="103"/>
      <c r="N53" s="103"/>
      <c r="O53" s="103"/>
      <c r="P53" s="103"/>
      <c r="Q53" s="103"/>
      <c r="R53" s="103"/>
      <c r="S53" s="103"/>
      <c r="T53" s="104"/>
      <c r="U53" s="102"/>
      <c r="V53" s="103"/>
      <c r="W53" s="103"/>
      <c r="X53" s="103"/>
      <c r="Y53" s="103"/>
      <c r="Z53" s="104"/>
    </row>
    <row r="54" spans="1:26" x14ac:dyDescent="0.2">
      <c r="A54" s="137" t="s">
        <v>302</v>
      </c>
      <c r="B54" s="138"/>
      <c r="C54" s="102"/>
      <c r="D54" s="103"/>
      <c r="E54" s="103"/>
      <c r="F54" s="103"/>
      <c r="G54" s="103"/>
      <c r="H54" s="103"/>
      <c r="I54" s="103"/>
      <c r="J54" s="103"/>
      <c r="K54" s="104"/>
      <c r="L54" s="102"/>
      <c r="M54" s="103"/>
      <c r="N54" s="103"/>
      <c r="O54" s="103"/>
      <c r="P54" s="103"/>
      <c r="Q54" s="103"/>
      <c r="R54" s="103"/>
      <c r="S54" s="103"/>
      <c r="T54" s="104"/>
      <c r="U54" s="102"/>
      <c r="V54" s="103"/>
      <c r="W54" s="103"/>
      <c r="X54" s="103"/>
      <c r="Y54" s="103"/>
      <c r="Z54" s="104"/>
    </row>
    <row r="55" spans="1:26" x14ac:dyDescent="0.2">
      <c r="A55" s="137" t="s">
        <v>303</v>
      </c>
      <c r="B55" s="138"/>
      <c r="C55" s="102"/>
      <c r="D55" s="103"/>
      <c r="E55" s="103"/>
      <c r="F55" s="103"/>
      <c r="G55" s="103"/>
      <c r="H55" s="103"/>
      <c r="I55" s="103"/>
      <c r="J55" s="103"/>
      <c r="K55" s="104"/>
      <c r="L55" s="102"/>
      <c r="M55" s="103"/>
      <c r="N55" s="103"/>
      <c r="O55" s="103"/>
      <c r="P55" s="103"/>
      <c r="Q55" s="103"/>
      <c r="R55" s="103"/>
      <c r="S55" s="103"/>
      <c r="T55" s="104"/>
      <c r="U55" s="102"/>
      <c r="V55" s="103"/>
      <c r="W55" s="103"/>
      <c r="X55" s="103"/>
      <c r="Y55" s="103"/>
      <c r="Z55" s="104"/>
    </row>
    <row r="56" spans="1:26" x14ac:dyDescent="0.2">
      <c r="A56" s="137" t="s">
        <v>304</v>
      </c>
      <c r="B56" s="138"/>
      <c r="C56" s="102"/>
      <c r="D56" s="103"/>
      <c r="E56" s="103"/>
      <c r="F56" s="103"/>
      <c r="G56" s="103"/>
      <c r="H56" s="103"/>
      <c r="I56" s="103"/>
      <c r="J56" s="103"/>
      <c r="K56" s="104"/>
      <c r="L56" s="102"/>
      <c r="M56" s="103"/>
      <c r="N56" s="103"/>
      <c r="O56" s="103"/>
      <c r="P56" s="103"/>
      <c r="Q56" s="103"/>
      <c r="R56" s="103"/>
      <c r="S56" s="103"/>
      <c r="T56" s="104"/>
      <c r="U56" s="102"/>
      <c r="V56" s="103"/>
      <c r="W56" s="103"/>
      <c r="X56" s="103"/>
      <c r="Y56" s="103"/>
      <c r="Z56" s="104"/>
    </row>
    <row r="57" spans="1:26" x14ac:dyDescent="0.2">
      <c r="A57" s="137" t="s">
        <v>305</v>
      </c>
      <c r="B57" s="138"/>
      <c r="C57" s="102"/>
      <c r="D57" s="103"/>
      <c r="E57" s="103"/>
      <c r="F57" s="103"/>
      <c r="G57" s="103"/>
      <c r="H57" s="103"/>
      <c r="I57" s="103"/>
      <c r="J57" s="103"/>
      <c r="K57" s="104"/>
      <c r="L57" s="102"/>
      <c r="M57" s="103"/>
      <c r="N57" s="103"/>
      <c r="O57" s="103"/>
      <c r="P57" s="103"/>
      <c r="Q57" s="103"/>
      <c r="R57" s="103"/>
      <c r="S57" s="103"/>
      <c r="T57" s="104"/>
      <c r="U57" s="102"/>
      <c r="V57" s="103"/>
      <c r="W57" s="103"/>
      <c r="X57" s="103"/>
      <c r="Y57" s="103"/>
      <c r="Z57" s="104"/>
    </row>
    <row r="58" spans="1:26" ht="16" thickBot="1" x14ac:dyDescent="0.25">
      <c r="A58" s="139" t="s">
        <v>306</v>
      </c>
      <c r="B58" s="140"/>
      <c r="C58" s="105"/>
      <c r="D58" s="106"/>
      <c r="E58" s="106"/>
      <c r="F58" s="106"/>
      <c r="G58" s="106"/>
      <c r="H58" s="106"/>
      <c r="I58" s="106"/>
      <c r="J58" s="106"/>
      <c r="K58" s="107"/>
      <c r="L58" s="105"/>
      <c r="M58" s="106"/>
      <c r="N58" s="106"/>
      <c r="O58" s="106"/>
      <c r="P58" s="106"/>
      <c r="Q58" s="106"/>
      <c r="R58" s="106"/>
      <c r="S58" s="106"/>
      <c r="T58" s="107"/>
      <c r="U58" s="105"/>
      <c r="V58" s="106"/>
      <c r="W58" s="106"/>
      <c r="X58" s="106"/>
      <c r="Y58" s="106"/>
      <c r="Z58" s="107"/>
    </row>
    <row r="59" spans="1:26" x14ac:dyDescent="0.2">
      <c r="A59" s="141" t="s">
        <v>307</v>
      </c>
      <c r="B59" s="142"/>
      <c r="C59" s="109"/>
      <c r="D59" s="110"/>
      <c r="E59" s="110"/>
      <c r="F59" s="110"/>
      <c r="G59" s="110"/>
      <c r="H59" s="110"/>
      <c r="I59" s="110"/>
      <c r="J59" s="110"/>
      <c r="K59" s="111"/>
      <c r="L59" s="109"/>
      <c r="M59" s="110"/>
      <c r="N59" s="110"/>
      <c r="O59" s="110"/>
      <c r="P59" s="110"/>
      <c r="Q59" s="110"/>
      <c r="R59" s="110"/>
      <c r="S59" s="110"/>
      <c r="T59" s="111"/>
      <c r="U59" s="109"/>
      <c r="V59" s="110"/>
      <c r="W59" s="110"/>
      <c r="X59" s="110"/>
      <c r="Y59" s="110"/>
      <c r="Z59" s="111"/>
    </row>
    <row r="60" spans="1:26" x14ac:dyDescent="0.2">
      <c r="A60" s="137" t="s">
        <v>308</v>
      </c>
      <c r="B60" s="138"/>
      <c r="C60" s="102"/>
      <c r="D60" s="103"/>
      <c r="E60" s="103"/>
      <c r="F60" s="103"/>
      <c r="G60" s="103"/>
      <c r="H60" s="103"/>
      <c r="I60" s="103"/>
      <c r="J60" s="103"/>
      <c r="K60" s="104"/>
      <c r="L60" s="102"/>
      <c r="M60" s="103"/>
      <c r="N60" s="103"/>
      <c r="O60" s="103"/>
      <c r="P60" s="103"/>
      <c r="Q60" s="103"/>
      <c r="R60" s="103"/>
      <c r="S60" s="103"/>
      <c r="T60" s="104"/>
      <c r="U60" s="102"/>
      <c r="V60" s="103"/>
      <c r="W60" s="103"/>
      <c r="X60" s="103"/>
      <c r="Y60" s="103"/>
      <c r="Z60" s="104"/>
    </row>
    <row r="61" spans="1:26" x14ac:dyDescent="0.2">
      <c r="A61" s="137" t="s">
        <v>309</v>
      </c>
      <c r="B61" s="138"/>
      <c r="C61" s="102"/>
      <c r="D61" s="103"/>
      <c r="E61" s="103"/>
      <c r="F61" s="103"/>
      <c r="G61" s="103"/>
      <c r="H61" s="103"/>
      <c r="I61" s="103"/>
      <c r="J61" s="103"/>
      <c r="K61" s="104"/>
      <c r="L61" s="102"/>
      <c r="M61" s="103"/>
      <c r="N61" s="103"/>
      <c r="O61" s="103"/>
      <c r="P61" s="103"/>
      <c r="Q61" s="103"/>
      <c r="R61" s="103"/>
      <c r="S61" s="103"/>
      <c r="T61" s="104"/>
      <c r="U61" s="102"/>
      <c r="V61" s="103"/>
      <c r="W61" s="103"/>
      <c r="X61" s="103"/>
      <c r="Y61" s="103"/>
      <c r="Z61" s="104"/>
    </row>
    <row r="62" spans="1:26" x14ac:dyDescent="0.2">
      <c r="A62" s="137" t="s">
        <v>310</v>
      </c>
      <c r="B62" s="138"/>
      <c r="C62" s="102"/>
      <c r="D62" s="103"/>
      <c r="E62" s="103"/>
      <c r="F62" s="103"/>
      <c r="G62" s="103"/>
      <c r="H62" s="103"/>
      <c r="I62" s="103"/>
      <c r="J62" s="103"/>
      <c r="K62" s="104"/>
      <c r="L62" s="102"/>
      <c r="M62" s="103"/>
      <c r="N62" s="103"/>
      <c r="O62" s="103"/>
      <c r="P62" s="103"/>
      <c r="Q62" s="103"/>
      <c r="R62" s="103"/>
      <c r="S62" s="103"/>
      <c r="T62" s="104"/>
      <c r="U62" s="102"/>
      <c r="V62" s="103"/>
      <c r="W62" s="103"/>
      <c r="X62" s="103"/>
      <c r="Y62" s="103"/>
      <c r="Z62" s="104"/>
    </row>
    <row r="63" spans="1:26" x14ac:dyDescent="0.2">
      <c r="A63" s="137" t="s">
        <v>311</v>
      </c>
      <c r="B63" s="138"/>
      <c r="C63" s="102"/>
      <c r="D63" s="103"/>
      <c r="E63" s="103"/>
      <c r="F63" s="103"/>
      <c r="G63" s="103"/>
      <c r="H63" s="103"/>
      <c r="I63" s="103"/>
      <c r="J63" s="103"/>
      <c r="K63" s="104"/>
      <c r="L63" s="102"/>
      <c r="M63" s="103"/>
      <c r="N63" s="103"/>
      <c r="O63" s="103"/>
      <c r="P63" s="103"/>
      <c r="Q63" s="103"/>
      <c r="R63" s="103"/>
      <c r="S63" s="103"/>
      <c r="T63" s="104"/>
      <c r="U63" s="102"/>
      <c r="V63" s="103"/>
      <c r="W63" s="103"/>
      <c r="X63" s="103"/>
      <c r="Y63" s="103"/>
      <c r="Z63" s="104"/>
    </row>
    <row r="64" spans="1:26" x14ac:dyDescent="0.2">
      <c r="A64" s="137" t="s">
        <v>312</v>
      </c>
      <c r="B64" s="138"/>
      <c r="C64" s="102"/>
      <c r="D64" s="103"/>
      <c r="E64" s="103"/>
      <c r="F64" s="103"/>
      <c r="G64" s="103"/>
      <c r="H64" s="103"/>
      <c r="I64" s="103"/>
      <c r="J64" s="103"/>
      <c r="K64" s="104"/>
      <c r="L64" s="102"/>
      <c r="M64" s="103"/>
      <c r="N64" s="103"/>
      <c r="O64" s="103"/>
      <c r="P64" s="103"/>
      <c r="Q64" s="103"/>
      <c r="R64" s="103"/>
      <c r="S64" s="103"/>
      <c r="T64" s="104"/>
      <c r="U64" s="102"/>
      <c r="V64" s="103"/>
      <c r="W64" s="103"/>
      <c r="X64" s="103"/>
      <c r="Y64" s="103"/>
      <c r="Z64" s="104"/>
    </row>
    <row r="65" spans="1:26" x14ac:dyDescent="0.2">
      <c r="A65" s="137" t="s">
        <v>313</v>
      </c>
      <c r="B65" s="138"/>
      <c r="C65" s="102"/>
      <c r="D65" s="103"/>
      <c r="E65" s="103"/>
      <c r="F65" s="103"/>
      <c r="G65" s="103"/>
      <c r="H65" s="103"/>
      <c r="I65" s="103"/>
      <c r="J65" s="103"/>
      <c r="K65" s="104"/>
      <c r="L65" s="102"/>
      <c r="M65" s="103"/>
      <c r="N65" s="103"/>
      <c r="O65" s="103"/>
      <c r="P65" s="103"/>
      <c r="Q65" s="103"/>
      <c r="R65" s="103"/>
      <c r="S65" s="103"/>
      <c r="T65" s="104"/>
      <c r="U65" s="102"/>
      <c r="V65" s="103"/>
      <c r="W65" s="103"/>
      <c r="X65" s="103"/>
      <c r="Y65" s="103"/>
      <c r="Z65" s="104"/>
    </row>
    <row r="66" spans="1:26" x14ac:dyDescent="0.2">
      <c r="A66" s="137" t="s">
        <v>314</v>
      </c>
      <c r="B66" s="138"/>
      <c r="C66" s="102"/>
      <c r="D66" s="103"/>
      <c r="E66" s="103"/>
      <c r="F66" s="103"/>
      <c r="G66" s="103"/>
      <c r="H66" s="103"/>
      <c r="I66" s="103"/>
      <c r="J66" s="103"/>
      <c r="K66" s="104"/>
      <c r="L66" s="102"/>
      <c r="M66" s="103"/>
      <c r="N66" s="103"/>
      <c r="O66" s="103"/>
      <c r="P66" s="103"/>
      <c r="Q66" s="103"/>
      <c r="R66" s="103"/>
      <c r="S66" s="103"/>
      <c r="T66" s="104"/>
      <c r="U66" s="102"/>
      <c r="V66" s="103"/>
      <c r="W66" s="103"/>
      <c r="X66" s="103"/>
      <c r="Y66" s="103"/>
      <c r="Z66" s="104"/>
    </row>
    <row r="67" spans="1:26" x14ac:dyDescent="0.2">
      <c r="A67" s="137" t="s">
        <v>315</v>
      </c>
      <c r="B67" s="138"/>
      <c r="C67" s="102"/>
      <c r="D67" s="103"/>
      <c r="E67" s="103"/>
      <c r="F67" s="103"/>
      <c r="G67" s="103"/>
      <c r="H67" s="103"/>
      <c r="I67" s="103"/>
      <c r="J67" s="103"/>
      <c r="K67" s="104"/>
      <c r="L67" s="102"/>
      <c r="M67" s="103"/>
      <c r="N67" s="103"/>
      <c r="O67" s="103"/>
      <c r="P67" s="103"/>
      <c r="Q67" s="103"/>
      <c r="R67" s="103"/>
      <c r="S67" s="103"/>
      <c r="T67" s="104"/>
      <c r="U67" s="102"/>
      <c r="V67" s="103"/>
      <c r="W67" s="103"/>
      <c r="X67" s="103"/>
      <c r="Y67" s="103"/>
      <c r="Z67" s="104"/>
    </row>
    <row r="68" spans="1:26" x14ac:dyDescent="0.2">
      <c r="A68" s="137" t="s">
        <v>316</v>
      </c>
      <c r="B68" s="138"/>
      <c r="C68" s="102"/>
      <c r="D68" s="103"/>
      <c r="E68" s="103"/>
      <c r="F68" s="103"/>
      <c r="G68" s="103"/>
      <c r="H68" s="103"/>
      <c r="I68" s="103"/>
      <c r="J68" s="103"/>
      <c r="K68" s="104"/>
      <c r="L68" s="102"/>
      <c r="M68" s="103"/>
      <c r="N68" s="103"/>
      <c r="O68" s="103"/>
      <c r="P68" s="103"/>
      <c r="Q68" s="103"/>
      <c r="R68" s="103"/>
      <c r="S68" s="103"/>
      <c r="T68" s="104"/>
      <c r="U68" s="102"/>
      <c r="V68" s="103"/>
      <c r="W68" s="103"/>
      <c r="X68" s="103"/>
      <c r="Y68" s="103"/>
      <c r="Z68" s="104"/>
    </row>
    <row r="69" spans="1:26" ht="16" thickBot="1" x14ac:dyDescent="0.25">
      <c r="A69" s="139" t="s">
        <v>317</v>
      </c>
      <c r="B69" s="140"/>
      <c r="C69" s="105"/>
      <c r="D69" s="106"/>
      <c r="E69" s="106"/>
      <c r="F69" s="106"/>
      <c r="G69" s="106"/>
      <c r="H69" s="106"/>
      <c r="I69" s="106"/>
      <c r="J69" s="106"/>
      <c r="K69" s="107"/>
      <c r="L69" s="105"/>
      <c r="M69" s="106"/>
      <c r="N69" s="106"/>
      <c r="O69" s="106"/>
      <c r="P69" s="106"/>
      <c r="Q69" s="106"/>
      <c r="R69" s="106"/>
      <c r="S69" s="106"/>
      <c r="T69" s="107"/>
      <c r="U69" s="105"/>
      <c r="V69" s="106"/>
      <c r="W69" s="106"/>
      <c r="X69" s="106"/>
      <c r="Y69" s="106"/>
      <c r="Z69" s="107"/>
    </row>
    <row r="70" spans="1:26" x14ac:dyDescent="0.2">
      <c r="A70" s="141" t="s">
        <v>318</v>
      </c>
      <c r="B70" s="142"/>
      <c r="C70" s="109"/>
      <c r="D70" s="110"/>
      <c r="E70" s="110"/>
      <c r="F70" s="110"/>
      <c r="G70" s="110"/>
      <c r="H70" s="110"/>
      <c r="I70" s="110"/>
      <c r="J70" s="110"/>
      <c r="K70" s="111"/>
      <c r="L70" s="109"/>
      <c r="M70" s="110"/>
      <c r="N70" s="110"/>
      <c r="O70" s="110"/>
      <c r="P70" s="110"/>
      <c r="Q70" s="110"/>
      <c r="R70" s="110"/>
      <c r="S70" s="110"/>
      <c r="T70" s="111"/>
      <c r="U70" s="109"/>
      <c r="V70" s="110"/>
      <c r="W70" s="110"/>
      <c r="X70" s="110"/>
      <c r="Y70" s="110"/>
      <c r="Z70" s="111"/>
    </row>
    <row r="71" spans="1:26" x14ac:dyDescent="0.2">
      <c r="A71" s="137" t="s">
        <v>319</v>
      </c>
      <c r="B71" s="138"/>
      <c r="C71" s="102"/>
      <c r="D71" s="103"/>
      <c r="E71" s="103"/>
      <c r="F71" s="103"/>
      <c r="G71" s="103"/>
      <c r="H71" s="103"/>
      <c r="I71" s="103"/>
      <c r="J71" s="103"/>
      <c r="K71" s="104"/>
      <c r="L71" s="102"/>
      <c r="M71" s="103"/>
      <c r="N71" s="103"/>
      <c r="O71" s="103"/>
      <c r="P71" s="103"/>
      <c r="Q71" s="103"/>
      <c r="R71" s="103"/>
      <c r="S71" s="103"/>
      <c r="T71" s="104"/>
      <c r="U71" s="102"/>
      <c r="V71" s="103"/>
      <c r="W71" s="103"/>
      <c r="X71" s="103"/>
      <c r="Y71" s="103"/>
      <c r="Z71" s="104"/>
    </row>
    <row r="72" spans="1:26" x14ac:dyDescent="0.2">
      <c r="A72" s="137" t="s">
        <v>320</v>
      </c>
      <c r="B72" s="138"/>
      <c r="C72" s="102"/>
      <c r="D72" s="103"/>
      <c r="E72" s="103"/>
      <c r="F72" s="103"/>
      <c r="G72" s="103"/>
      <c r="H72" s="103"/>
      <c r="I72" s="103"/>
      <c r="J72" s="103"/>
      <c r="K72" s="104"/>
      <c r="L72" s="102"/>
      <c r="M72" s="103"/>
      <c r="N72" s="103"/>
      <c r="O72" s="103"/>
      <c r="P72" s="103"/>
      <c r="Q72" s="103"/>
      <c r="R72" s="103"/>
      <c r="S72" s="103"/>
      <c r="T72" s="104"/>
      <c r="U72" s="102"/>
      <c r="V72" s="103"/>
      <c r="W72" s="103"/>
      <c r="X72" s="103"/>
      <c r="Y72" s="103"/>
      <c r="Z72" s="104"/>
    </row>
    <row r="73" spans="1:26" x14ac:dyDescent="0.2">
      <c r="A73" s="137" t="s">
        <v>321</v>
      </c>
      <c r="B73" s="138"/>
      <c r="C73" s="102"/>
      <c r="D73" s="103"/>
      <c r="E73" s="103"/>
      <c r="F73" s="103"/>
      <c r="G73" s="103"/>
      <c r="H73" s="103"/>
      <c r="I73" s="103"/>
      <c r="J73" s="103"/>
      <c r="K73" s="104"/>
      <c r="L73" s="102"/>
      <c r="M73" s="103"/>
      <c r="N73" s="103"/>
      <c r="O73" s="103"/>
      <c r="P73" s="103"/>
      <c r="Q73" s="103"/>
      <c r="R73" s="103"/>
      <c r="S73" s="103"/>
      <c r="T73" s="104"/>
      <c r="U73" s="102"/>
      <c r="V73" s="103"/>
      <c r="W73" s="103"/>
      <c r="X73" s="103"/>
      <c r="Y73" s="103"/>
      <c r="Z73" s="104"/>
    </row>
    <row r="74" spans="1:26" x14ac:dyDescent="0.2">
      <c r="A74" s="137" t="s">
        <v>322</v>
      </c>
      <c r="B74" s="138"/>
      <c r="C74" s="102"/>
      <c r="D74" s="103"/>
      <c r="E74" s="103"/>
      <c r="F74" s="103"/>
      <c r="G74" s="103"/>
      <c r="H74" s="103"/>
      <c r="I74" s="103"/>
      <c r="J74" s="103"/>
      <c r="K74" s="104"/>
      <c r="L74" s="102"/>
      <c r="M74" s="103"/>
      <c r="N74" s="103"/>
      <c r="O74" s="103"/>
      <c r="P74" s="103"/>
      <c r="Q74" s="103"/>
      <c r="R74" s="103"/>
      <c r="S74" s="103"/>
      <c r="T74" s="104"/>
      <c r="U74" s="102"/>
      <c r="V74" s="103"/>
      <c r="W74" s="103"/>
      <c r="X74" s="103"/>
      <c r="Y74" s="103"/>
      <c r="Z74" s="104"/>
    </row>
    <row r="75" spans="1:26" ht="15" customHeight="1" x14ac:dyDescent="0.2">
      <c r="A75" s="137" t="s">
        <v>323</v>
      </c>
      <c r="B75" s="138"/>
      <c r="C75" s="102"/>
      <c r="D75" s="103"/>
      <c r="E75" s="103"/>
      <c r="F75" s="103"/>
      <c r="G75" s="103"/>
      <c r="H75" s="103"/>
      <c r="I75" s="103"/>
      <c r="J75" s="103"/>
      <c r="K75" s="104"/>
      <c r="L75" s="102"/>
      <c r="M75" s="103"/>
      <c r="N75" s="103"/>
      <c r="O75" s="103"/>
      <c r="P75" s="103"/>
      <c r="Q75" s="103"/>
      <c r="R75" s="103"/>
      <c r="S75" s="103"/>
      <c r="T75" s="104"/>
      <c r="U75" s="102"/>
      <c r="V75" s="103"/>
      <c r="W75" s="103"/>
      <c r="X75" s="103"/>
      <c r="Y75" s="103"/>
      <c r="Z75" s="104"/>
    </row>
    <row r="76" spans="1:26" ht="15" customHeight="1" x14ac:dyDescent="0.2">
      <c r="A76" s="137" t="s">
        <v>324</v>
      </c>
      <c r="B76" s="138"/>
      <c r="C76" s="102"/>
      <c r="D76" s="103"/>
      <c r="E76" s="103"/>
      <c r="F76" s="103"/>
      <c r="G76" s="103"/>
      <c r="H76" s="103"/>
      <c r="I76" s="103"/>
      <c r="J76" s="103"/>
      <c r="K76" s="104"/>
      <c r="L76" s="102"/>
      <c r="M76" s="103"/>
      <c r="N76" s="103"/>
      <c r="O76" s="103"/>
      <c r="P76" s="103"/>
      <c r="Q76" s="103"/>
      <c r="R76" s="103"/>
      <c r="S76" s="103"/>
      <c r="T76" s="104"/>
      <c r="U76" s="102"/>
      <c r="V76" s="103"/>
      <c r="W76" s="103"/>
      <c r="X76" s="103"/>
      <c r="Y76" s="103"/>
      <c r="Z76" s="104"/>
    </row>
    <row r="77" spans="1:26" ht="15" customHeight="1" x14ac:dyDescent="0.2">
      <c r="A77" s="137" t="s">
        <v>325</v>
      </c>
      <c r="B77" s="138"/>
      <c r="C77" s="102"/>
      <c r="D77" s="103"/>
      <c r="E77" s="103"/>
      <c r="F77" s="103"/>
      <c r="G77" s="103"/>
      <c r="H77" s="103"/>
      <c r="I77" s="103"/>
      <c r="J77" s="103"/>
      <c r="K77" s="104"/>
      <c r="L77" s="102"/>
      <c r="M77" s="103"/>
      <c r="N77" s="103"/>
      <c r="O77" s="103"/>
      <c r="P77" s="103"/>
      <c r="Q77" s="103"/>
      <c r="R77" s="103"/>
      <c r="S77" s="103"/>
      <c r="T77" s="104"/>
      <c r="U77" s="102"/>
      <c r="V77" s="103"/>
      <c r="W77" s="103"/>
      <c r="X77" s="103"/>
      <c r="Y77" s="103"/>
      <c r="Z77" s="104"/>
    </row>
    <row r="78" spans="1:26" x14ac:dyDescent="0.2">
      <c r="A78" s="137" t="s">
        <v>326</v>
      </c>
      <c r="B78" s="138"/>
      <c r="C78" s="102"/>
      <c r="D78" s="103"/>
      <c r="E78" s="103"/>
      <c r="F78" s="103"/>
      <c r="G78" s="103"/>
      <c r="H78" s="103"/>
      <c r="I78" s="103"/>
      <c r="J78" s="103"/>
      <c r="K78" s="104"/>
      <c r="L78" s="102"/>
      <c r="M78" s="103"/>
      <c r="N78" s="103"/>
      <c r="O78" s="103"/>
      <c r="P78" s="103"/>
      <c r="Q78" s="103"/>
      <c r="R78" s="103"/>
      <c r="S78" s="103"/>
      <c r="T78" s="104"/>
      <c r="U78" s="102"/>
      <c r="V78" s="103"/>
      <c r="W78" s="103"/>
      <c r="X78" s="103"/>
      <c r="Y78" s="103"/>
      <c r="Z78" s="104"/>
    </row>
    <row r="79" spans="1:26" ht="15" customHeight="1" x14ac:dyDescent="0.2">
      <c r="A79" s="137" t="s">
        <v>327</v>
      </c>
      <c r="B79" s="138"/>
      <c r="C79" s="102"/>
      <c r="D79" s="103"/>
      <c r="E79" s="103"/>
      <c r="F79" s="103"/>
      <c r="G79" s="103"/>
      <c r="H79" s="103"/>
      <c r="I79" s="103"/>
      <c r="J79" s="103"/>
      <c r="K79" s="104"/>
      <c r="L79" s="102"/>
      <c r="M79" s="103"/>
      <c r="N79" s="103"/>
      <c r="O79" s="103"/>
      <c r="P79" s="103"/>
      <c r="Q79" s="103"/>
      <c r="R79" s="103"/>
      <c r="S79" s="103"/>
      <c r="T79" s="104"/>
      <c r="U79" s="102"/>
      <c r="V79" s="103"/>
      <c r="W79" s="103"/>
      <c r="X79" s="103"/>
      <c r="Y79" s="103"/>
      <c r="Z79" s="104"/>
    </row>
    <row r="80" spans="1:26" ht="15" customHeight="1" thickBot="1" x14ac:dyDescent="0.25">
      <c r="A80" s="139" t="s">
        <v>328</v>
      </c>
      <c r="B80" s="140"/>
      <c r="C80" s="105"/>
      <c r="D80" s="106"/>
      <c r="E80" s="106"/>
      <c r="F80" s="106"/>
      <c r="G80" s="106"/>
      <c r="H80" s="106"/>
      <c r="I80" s="106"/>
      <c r="J80" s="106"/>
      <c r="K80" s="107"/>
      <c r="L80" s="105"/>
      <c r="M80" s="106"/>
      <c r="N80" s="106"/>
      <c r="O80" s="106"/>
      <c r="P80" s="106"/>
      <c r="Q80" s="106"/>
      <c r="R80" s="106"/>
      <c r="S80" s="106"/>
      <c r="T80" s="107"/>
      <c r="U80" s="105"/>
      <c r="V80" s="106"/>
      <c r="W80" s="106"/>
      <c r="X80" s="106"/>
      <c r="Y80" s="106"/>
      <c r="Z80" s="107"/>
    </row>
    <row r="81" spans="1:26" x14ac:dyDescent="0.2">
      <c r="A81" s="141" t="s">
        <v>329</v>
      </c>
      <c r="B81" s="142"/>
      <c r="C81" s="109"/>
      <c r="D81" s="110"/>
      <c r="E81" s="110"/>
      <c r="F81" s="110"/>
      <c r="G81" s="110"/>
      <c r="H81" s="110"/>
      <c r="I81" s="110"/>
      <c r="J81" s="110"/>
      <c r="K81" s="111"/>
      <c r="L81" s="109"/>
      <c r="M81" s="110"/>
      <c r="N81" s="110"/>
      <c r="O81" s="110"/>
      <c r="P81" s="110"/>
      <c r="Q81" s="110"/>
      <c r="R81" s="110"/>
      <c r="S81" s="110"/>
      <c r="T81" s="111"/>
      <c r="U81" s="109"/>
      <c r="V81" s="110"/>
      <c r="W81" s="110"/>
      <c r="X81" s="110"/>
      <c r="Y81" s="110"/>
      <c r="Z81" s="111"/>
    </row>
    <row r="82" spans="1:26" x14ac:dyDescent="0.2">
      <c r="A82" s="137" t="s">
        <v>330</v>
      </c>
      <c r="B82" s="138"/>
      <c r="C82" s="102"/>
      <c r="D82" s="103"/>
      <c r="E82" s="103"/>
      <c r="F82" s="103"/>
      <c r="G82" s="103"/>
      <c r="H82" s="103"/>
      <c r="I82" s="103"/>
      <c r="J82" s="103"/>
      <c r="K82" s="104"/>
      <c r="L82" s="102"/>
      <c r="M82" s="103"/>
      <c r="N82" s="103"/>
      <c r="O82" s="103"/>
      <c r="P82" s="103"/>
      <c r="Q82" s="103"/>
      <c r="R82" s="103"/>
      <c r="S82" s="103"/>
      <c r="T82" s="104"/>
      <c r="U82" s="102"/>
      <c r="V82" s="103"/>
      <c r="W82" s="103"/>
      <c r="X82" s="103"/>
      <c r="Y82" s="103"/>
      <c r="Z82" s="104"/>
    </row>
    <row r="83" spans="1:26" x14ac:dyDescent="0.2">
      <c r="A83" s="137" t="s">
        <v>331</v>
      </c>
      <c r="B83" s="138"/>
      <c r="C83" s="102"/>
      <c r="D83" s="103"/>
      <c r="E83" s="103"/>
      <c r="F83" s="103"/>
      <c r="G83" s="103"/>
      <c r="H83" s="103"/>
      <c r="I83" s="103"/>
      <c r="J83" s="103"/>
      <c r="K83" s="104"/>
      <c r="L83" s="102"/>
      <c r="M83" s="103"/>
      <c r="N83" s="103"/>
      <c r="O83" s="103"/>
      <c r="P83" s="103"/>
      <c r="Q83" s="103"/>
      <c r="R83" s="103"/>
      <c r="S83" s="103"/>
      <c r="T83" s="104"/>
      <c r="U83" s="102"/>
      <c r="V83" s="103"/>
      <c r="W83" s="103"/>
      <c r="X83" s="103"/>
      <c r="Y83" s="103"/>
      <c r="Z83" s="104"/>
    </row>
    <row r="84" spans="1:26" x14ac:dyDescent="0.2">
      <c r="A84" s="137" t="s">
        <v>332</v>
      </c>
      <c r="B84" s="138"/>
      <c r="C84" s="102"/>
      <c r="D84" s="103"/>
      <c r="E84" s="103"/>
      <c r="F84" s="103"/>
      <c r="G84" s="103"/>
      <c r="H84" s="103"/>
      <c r="I84" s="103"/>
      <c r="J84" s="103"/>
      <c r="K84" s="104"/>
      <c r="L84" s="102"/>
      <c r="M84" s="103"/>
      <c r="N84" s="103"/>
      <c r="O84" s="103"/>
      <c r="P84" s="103"/>
      <c r="Q84" s="103"/>
      <c r="R84" s="103"/>
      <c r="S84" s="103"/>
      <c r="T84" s="104"/>
      <c r="U84" s="102"/>
      <c r="V84" s="103"/>
      <c r="W84" s="103"/>
      <c r="X84" s="103"/>
      <c r="Y84" s="103"/>
      <c r="Z84" s="104"/>
    </row>
    <row r="85" spans="1:26" x14ac:dyDescent="0.2">
      <c r="A85" s="137" t="s">
        <v>333</v>
      </c>
      <c r="B85" s="138"/>
      <c r="C85" s="102"/>
      <c r="D85" s="103"/>
      <c r="E85" s="103"/>
      <c r="F85" s="103"/>
      <c r="G85" s="103"/>
      <c r="H85" s="103"/>
      <c r="I85" s="103"/>
      <c r="J85" s="103"/>
      <c r="K85" s="104"/>
      <c r="L85" s="102"/>
      <c r="M85" s="103"/>
      <c r="N85" s="103"/>
      <c r="O85" s="103"/>
      <c r="P85" s="103"/>
      <c r="Q85" s="103"/>
      <c r="R85" s="103"/>
      <c r="S85" s="103"/>
      <c r="T85" s="104"/>
      <c r="U85" s="102"/>
      <c r="V85" s="103"/>
      <c r="W85" s="103"/>
      <c r="X85" s="103"/>
      <c r="Y85" s="103"/>
      <c r="Z85" s="104"/>
    </row>
    <row r="86" spans="1:26" ht="15" customHeight="1" x14ac:dyDescent="0.2">
      <c r="A86" s="137" t="s">
        <v>334</v>
      </c>
      <c r="B86" s="138"/>
      <c r="C86" s="102"/>
      <c r="D86" s="103"/>
      <c r="E86" s="103"/>
      <c r="F86" s="103"/>
      <c r="G86" s="103"/>
      <c r="H86" s="103"/>
      <c r="I86" s="103"/>
      <c r="J86" s="103"/>
      <c r="K86" s="104"/>
      <c r="L86" s="102"/>
      <c r="M86" s="103"/>
      <c r="N86" s="103"/>
      <c r="O86" s="103"/>
      <c r="P86" s="103"/>
      <c r="Q86" s="103"/>
      <c r="R86" s="103"/>
      <c r="S86" s="103"/>
      <c r="T86" s="104"/>
      <c r="U86" s="102"/>
      <c r="V86" s="103"/>
      <c r="W86" s="103"/>
      <c r="X86" s="103"/>
      <c r="Y86" s="103"/>
      <c r="Z86" s="104"/>
    </row>
    <row r="87" spans="1:26" x14ac:dyDescent="0.2">
      <c r="A87" s="137" t="s">
        <v>335</v>
      </c>
      <c r="B87" s="138"/>
      <c r="C87" s="102"/>
      <c r="D87" s="103"/>
      <c r="E87" s="103"/>
      <c r="F87" s="103"/>
      <c r="G87" s="103"/>
      <c r="H87" s="103"/>
      <c r="I87" s="103"/>
      <c r="J87" s="103"/>
      <c r="K87" s="104"/>
      <c r="L87" s="102"/>
      <c r="M87" s="103"/>
      <c r="N87" s="103"/>
      <c r="O87" s="103"/>
      <c r="P87" s="103"/>
      <c r="Q87" s="103"/>
      <c r="R87" s="103"/>
      <c r="S87" s="103"/>
      <c r="T87" s="104"/>
      <c r="U87" s="102"/>
      <c r="V87" s="103"/>
      <c r="W87" s="103"/>
      <c r="X87" s="103"/>
      <c r="Y87" s="103"/>
      <c r="Z87" s="104"/>
    </row>
    <row r="88" spans="1:26" ht="15" customHeight="1" x14ac:dyDescent="0.2">
      <c r="A88" s="137" t="s">
        <v>336</v>
      </c>
      <c r="B88" s="138"/>
      <c r="C88" s="102"/>
      <c r="D88" s="103"/>
      <c r="E88" s="103"/>
      <c r="F88" s="103"/>
      <c r="G88" s="103"/>
      <c r="H88" s="103"/>
      <c r="I88" s="103"/>
      <c r="J88" s="103"/>
      <c r="K88" s="104"/>
      <c r="L88" s="102"/>
      <c r="M88" s="103"/>
      <c r="N88" s="103"/>
      <c r="O88" s="103"/>
      <c r="P88" s="103"/>
      <c r="Q88" s="103"/>
      <c r="R88" s="103"/>
      <c r="S88" s="103"/>
      <c r="T88" s="104"/>
      <c r="U88" s="102"/>
      <c r="V88" s="103"/>
      <c r="W88" s="103"/>
      <c r="X88" s="103"/>
      <c r="Y88" s="103"/>
      <c r="Z88" s="104"/>
    </row>
    <row r="89" spans="1:26" ht="15" customHeight="1" x14ac:dyDescent="0.2">
      <c r="A89" s="137" t="s">
        <v>337</v>
      </c>
      <c r="B89" s="138"/>
      <c r="C89" s="102"/>
      <c r="D89" s="103"/>
      <c r="E89" s="103"/>
      <c r="F89" s="103"/>
      <c r="G89" s="103"/>
      <c r="H89" s="103"/>
      <c r="I89" s="103"/>
      <c r="J89" s="103"/>
      <c r="K89" s="104"/>
      <c r="L89" s="102"/>
      <c r="M89" s="103"/>
      <c r="N89" s="103"/>
      <c r="O89" s="103"/>
      <c r="P89" s="103"/>
      <c r="Q89" s="103"/>
      <c r="R89" s="103"/>
      <c r="S89" s="103"/>
      <c r="T89" s="104"/>
      <c r="U89" s="102"/>
      <c r="V89" s="103"/>
      <c r="W89" s="103"/>
      <c r="X89" s="103"/>
      <c r="Y89" s="103"/>
      <c r="Z89" s="104"/>
    </row>
    <row r="90" spans="1:26" ht="15" customHeight="1" x14ac:dyDescent="0.2">
      <c r="A90" s="137" t="s">
        <v>338</v>
      </c>
      <c r="B90" s="138"/>
      <c r="C90" s="102"/>
      <c r="D90" s="103"/>
      <c r="E90" s="103"/>
      <c r="F90" s="103"/>
      <c r="G90" s="103"/>
      <c r="H90" s="103"/>
      <c r="I90" s="103"/>
      <c r="J90" s="103"/>
      <c r="K90" s="104"/>
      <c r="L90" s="102"/>
      <c r="M90" s="103"/>
      <c r="N90" s="103"/>
      <c r="O90" s="103"/>
      <c r="P90" s="103"/>
      <c r="Q90" s="103"/>
      <c r="R90" s="103"/>
      <c r="S90" s="103"/>
      <c r="T90" s="104"/>
      <c r="U90" s="102"/>
      <c r="V90" s="103"/>
      <c r="W90" s="103"/>
      <c r="X90" s="103"/>
      <c r="Y90" s="103"/>
      <c r="Z90" s="104"/>
    </row>
    <row r="91" spans="1:26" ht="16" thickBot="1" x14ac:dyDescent="0.25">
      <c r="A91" s="139" t="s">
        <v>339</v>
      </c>
      <c r="B91" s="140"/>
      <c r="C91" s="105"/>
      <c r="D91" s="106"/>
      <c r="E91" s="106"/>
      <c r="F91" s="106"/>
      <c r="G91" s="106"/>
      <c r="H91" s="106"/>
      <c r="I91" s="106"/>
      <c r="J91" s="106"/>
      <c r="K91" s="107"/>
      <c r="L91" s="105"/>
      <c r="M91" s="106"/>
      <c r="N91" s="106"/>
      <c r="O91" s="106"/>
      <c r="P91" s="106"/>
      <c r="Q91" s="106"/>
      <c r="R91" s="106"/>
      <c r="S91" s="106"/>
      <c r="T91" s="107"/>
      <c r="U91" s="105"/>
      <c r="V91" s="106"/>
      <c r="W91" s="106"/>
      <c r="X91" s="106"/>
      <c r="Y91" s="106"/>
      <c r="Z91" s="107"/>
    </row>
    <row r="92" spans="1:26" x14ac:dyDescent="0.2">
      <c r="A92" s="141" t="s">
        <v>340</v>
      </c>
      <c r="B92" s="142"/>
      <c r="C92" s="109"/>
      <c r="D92" s="110"/>
      <c r="E92" s="110"/>
      <c r="F92" s="110"/>
      <c r="G92" s="110"/>
      <c r="H92" s="110"/>
      <c r="I92" s="110"/>
      <c r="J92" s="110"/>
      <c r="K92" s="111"/>
      <c r="L92" s="109"/>
      <c r="M92" s="110"/>
      <c r="N92" s="110"/>
      <c r="O92" s="110"/>
      <c r="P92" s="110"/>
      <c r="Q92" s="110"/>
      <c r="R92" s="110"/>
      <c r="S92" s="110"/>
      <c r="T92" s="111"/>
      <c r="U92" s="109"/>
      <c r="V92" s="110"/>
      <c r="W92" s="110"/>
      <c r="X92" s="110"/>
      <c r="Y92" s="110"/>
      <c r="Z92" s="111"/>
    </row>
    <row r="93" spans="1:26" ht="15" customHeight="1" x14ac:dyDescent="0.2">
      <c r="A93" s="137" t="s">
        <v>341</v>
      </c>
      <c r="B93" s="138"/>
      <c r="C93" s="102"/>
      <c r="D93" s="103"/>
      <c r="E93" s="103"/>
      <c r="F93" s="103"/>
      <c r="G93" s="103"/>
      <c r="H93" s="103"/>
      <c r="I93" s="103"/>
      <c r="J93" s="103"/>
      <c r="K93" s="104"/>
      <c r="L93" s="102"/>
      <c r="M93" s="103"/>
      <c r="N93" s="103"/>
      <c r="O93" s="103"/>
      <c r="P93" s="103"/>
      <c r="Q93" s="103"/>
      <c r="R93" s="103"/>
      <c r="S93" s="103"/>
      <c r="T93" s="104"/>
      <c r="U93" s="102"/>
      <c r="V93" s="103"/>
      <c r="W93" s="103"/>
      <c r="X93" s="103"/>
      <c r="Y93" s="103"/>
      <c r="Z93" s="104"/>
    </row>
    <row r="94" spans="1:26" ht="15" customHeight="1" x14ac:dyDescent="0.2">
      <c r="A94" s="137" t="s">
        <v>342</v>
      </c>
      <c r="B94" s="138"/>
      <c r="C94" s="102"/>
      <c r="D94" s="103"/>
      <c r="E94" s="103"/>
      <c r="F94" s="103"/>
      <c r="G94" s="103"/>
      <c r="H94" s="103"/>
      <c r="I94" s="103"/>
      <c r="J94" s="103"/>
      <c r="K94" s="104"/>
      <c r="L94" s="102"/>
      <c r="M94" s="103"/>
      <c r="N94" s="103"/>
      <c r="O94" s="103"/>
      <c r="P94" s="103"/>
      <c r="Q94" s="103"/>
      <c r="R94" s="103"/>
      <c r="S94" s="103"/>
      <c r="T94" s="104"/>
      <c r="U94" s="102"/>
      <c r="V94" s="103"/>
      <c r="W94" s="103"/>
      <c r="X94" s="103"/>
      <c r="Y94" s="103"/>
      <c r="Z94" s="104"/>
    </row>
    <row r="95" spans="1:26" x14ac:dyDescent="0.2">
      <c r="A95" s="137" t="s">
        <v>343</v>
      </c>
      <c r="B95" s="138"/>
      <c r="C95" s="102"/>
      <c r="D95" s="103"/>
      <c r="E95" s="103"/>
      <c r="F95" s="103"/>
      <c r="G95" s="103"/>
      <c r="H95" s="103"/>
      <c r="I95" s="103"/>
      <c r="J95" s="103"/>
      <c r="K95" s="104"/>
      <c r="L95" s="102"/>
      <c r="M95" s="103"/>
      <c r="N95" s="103"/>
      <c r="O95" s="103"/>
      <c r="P95" s="103"/>
      <c r="Q95" s="103"/>
      <c r="R95" s="103"/>
      <c r="S95" s="103"/>
      <c r="T95" s="104"/>
      <c r="U95" s="102"/>
      <c r="V95" s="103"/>
      <c r="W95" s="103"/>
      <c r="X95" s="103"/>
      <c r="Y95" s="103"/>
      <c r="Z95" s="104"/>
    </row>
    <row r="96" spans="1:26" x14ac:dyDescent="0.2">
      <c r="A96" s="137" t="s">
        <v>344</v>
      </c>
      <c r="B96" s="138"/>
      <c r="C96" s="102"/>
      <c r="D96" s="103"/>
      <c r="E96" s="103"/>
      <c r="F96" s="103"/>
      <c r="G96" s="103"/>
      <c r="H96" s="103"/>
      <c r="I96" s="103"/>
      <c r="J96" s="103"/>
      <c r="K96" s="104"/>
      <c r="L96" s="102"/>
      <c r="M96" s="103"/>
      <c r="N96" s="103"/>
      <c r="O96" s="103"/>
      <c r="P96" s="103"/>
      <c r="Q96" s="103"/>
      <c r="R96" s="103"/>
      <c r="S96" s="103"/>
      <c r="T96" s="104"/>
      <c r="U96" s="102"/>
      <c r="V96" s="103"/>
      <c r="W96" s="103"/>
      <c r="X96" s="103"/>
      <c r="Y96" s="103"/>
      <c r="Z96" s="104"/>
    </row>
    <row r="97" spans="1:26" ht="15" customHeight="1" x14ac:dyDescent="0.2">
      <c r="A97" s="137" t="s">
        <v>345</v>
      </c>
      <c r="B97" s="138"/>
      <c r="C97" s="102"/>
      <c r="D97" s="103"/>
      <c r="E97" s="103"/>
      <c r="F97" s="103"/>
      <c r="G97" s="103"/>
      <c r="H97" s="103"/>
      <c r="I97" s="103"/>
      <c r="J97" s="103"/>
      <c r="K97" s="104"/>
      <c r="L97" s="102"/>
      <c r="M97" s="103"/>
      <c r="N97" s="103"/>
      <c r="O97" s="103"/>
      <c r="P97" s="103"/>
      <c r="Q97" s="103"/>
      <c r="R97" s="103"/>
      <c r="S97" s="103"/>
      <c r="T97" s="104"/>
      <c r="U97" s="102"/>
      <c r="V97" s="103"/>
      <c r="W97" s="103"/>
      <c r="X97" s="103"/>
      <c r="Y97" s="103"/>
      <c r="Z97" s="104"/>
    </row>
    <row r="98" spans="1:26" x14ac:dyDescent="0.2">
      <c r="A98" s="137" t="s">
        <v>346</v>
      </c>
      <c r="B98" s="138"/>
      <c r="C98" s="102"/>
      <c r="D98" s="103"/>
      <c r="E98" s="103"/>
      <c r="F98" s="103"/>
      <c r="G98" s="103"/>
      <c r="H98" s="103"/>
      <c r="I98" s="103"/>
      <c r="J98" s="103"/>
      <c r="K98" s="104"/>
      <c r="L98" s="102"/>
      <c r="M98" s="103"/>
      <c r="N98" s="103"/>
      <c r="O98" s="103"/>
      <c r="P98" s="103"/>
      <c r="Q98" s="103"/>
      <c r="R98" s="103"/>
      <c r="S98" s="103"/>
      <c r="T98" s="104"/>
      <c r="U98" s="102"/>
      <c r="V98" s="103"/>
      <c r="W98" s="103"/>
      <c r="X98" s="103"/>
      <c r="Y98" s="103"/>
      <c r="Z98" s="104"/>
    </row>
    <row r="99" spans="1:26" x14ac:dyDescent="0.2">
      <c r="A99" s="137" t="s">
        <v>347</v>
      </c>
      <c r="B99" s="138"/>
      <c r="C99" s="102"/>
      <c r="D99" s="103"/>
      <c r="E99" s="103"/>
      <c r="F99" s="103"/>
      <c r="G99" s="103"/>
      <c r="H99" s="103"/>
      <c r="I99" s="103"/>
      <c r="J99" s="103"/>
      <c r="K99" s="104"/>
      <c r="L99" s="102"/>
      <c r="M99" s="103"/>
      <c r="N99" s="103"/>
      <c r="O99" s="103"/>
      <c r="P99" s="103"/>
      <c r="Q99" s="103"/>
      <c r="R99" s="103"/>
      <c r="S99" s="103"/>
      <c r="T99" s="104"/>
      <c r="U99" s="102"/>
      <c r="V99" s="103"/>
      <c r="W99" s="103"/>
      <c r="X99" s="103"/>
      <c r="Y99" s="103"/>
      <c r="Z99" s="104"/>
    </row>
    <row r="100" spans="1:26" x14ac:dyDescent="0.2">
      <c r="A100" s="137" t="s">
        <v>348</v>
      </c>
      <c r="B100" s="138"/>
      <c r="C100" s="102"/>
      <c r="D100" s="103"/>
      <c r="E100" s="103"/>
      <c r="F100" s="103"/>
      <c r="G100" s="103"/>
      <c r="H100" s="103"/>
      <c r="I100" s="103"/>
      <c r="J100" s="103"/>
      <c r="K100" s="104"/>
      <c r="L100" s="102"/>
      <c r="M100" s="103"/>
      <c r="N100" s="103"/>
      <c r="O100" s="103"/>
      <c r="P100" s="103"/>
      <c r="Q100" s="103"/>
      <c r="R100" s="103"/>
      <c r="S100" s="103"/>
      <c r="T100" s="104"/>
      <c r="U100" s="102"/>
      <c r="V100" s="103"/>
      <c r="W100" s="103"/>
      <c r="X100" s="103"/>
      <c r="Y100" s="103"/>
      <c r="Z100" s="104"/>
    </row>
    <row r="101" spans="1:26" ht="15" customHeight="1" x14ac:dyDescent="0.2">
      <c r="A101" s="137" t="s">
        <v>338</v>
      </c>
      <c r="B101" s="138"/>
      <c r="C101" s="102"/>
      <c r="D101" s="103"/>
      <c r="E101" s="103"/>
      <c r="F101" s="103"/>
      <c r="G101" s="103"/>
      <c r="H101" s="103"/>
      <c r="I101" s="103"/>
      <c r="J101" s="103"/>
      <c r="K101" s="104"/>
      <c r="L101" s="102"/>
      <c r="M101" s="103"/>
      <c r="N101" s="103"/>
      <c r="O101" s="103"/>
      <c r="P101" s="103"/>
      <c r="Q101" s="103"/>
      <c r="R101" s="103"/>
      <c r="S101" s="103"/>
      <c r="T101" s="104"/>
      <c r="U101" s="102"/>
      <c r="V101" s="103"/>
      <c r="W101" s="103"/>
      <c r="X101" s="103"/>
      <c r="Y101" s="103"/>
      <c r="Z101" s="104"/>
    </row>
    <row r="102" spans="1:26" ht="16" thickBot="1" x14ac:dyDescent="0.25">
      <c r="A102" s="139" t="s">
        <v>339</v>
      </c>
      <c r="B102" s="140"/>
      <c r="C102" s="105"/>
      <c r="D102" s="106"/>
      <c r="E102" s="106"/>
      <c r="F102" s="106"/>
      <c r="G102" s="106"/>
      <c r="H102" s="106"/>
      <c r="I102" s="106"/>
      <c r="J102" s="106"/>
      <c r="K102" s="107"/>
      <c r="L102" s="105"/>
      <c r="M102" s="106"/>
      <c r="N102" s="106"/>
      <c r="O102" s="106"/>
      <c r="P102" s="106"/>
      <c r="Q102" s="106"/>
      <c r="R102" s="106"/>
      <c r="S102" s="106"/>
      <c r="T102" s="107"/>
      <c r="U102" s="105"/>
      <c r="V102" s="106"/>
      <c r="W102" s="106"/>
      <c r="X102" s="106"/>
      <c r="Y102" s="106"/>
      <c r="Z102" s="107"/>
    </row>
    <row r="103" spans="1:26" x14ac:dyDescent="0.2">
      <c r="A103" s="141" t="s">
        <v>349</v>
      </c>
      <c r="B103" s="142"/>
      <c r="C103" s="109"/>
      <c r="D103" s="110"/>
      <c r="E103" s="110"/>
      <c r="F103" s="110"/>
      <c r="G103" s="110"/>
      <c r="H103" s="110"/>
      <c r="I103" s="110"/>
      <c r="J103" s="110"/>
      <c r="K103" s="111"/>
      <c r="L103" s="109"/>
      <c r="M103" s="110"/>
      <c r="N103" s="110"/>
      <c r="O103" s="110"/>
      <c r="P103" s="110"/>
      <c r="Q103" s="110"/>
      <c r="R103" s="110"/>
      <c r="S103" s="110"/>
      <c r="T103" s="111"/>
      <c r="U103" s="109"/>
      <c r="V103" s="110"/>
      <c r="W103" s="110"/>
      <c r="X103" s="110"/>
      <c r="Y103" s="110"/>
      <c r="Z103" s="111"/>
    </row>
    <row r="104" spans="1:26" ht="15" customHeight="1" x14ac:dyDescent="0.2">
      <c r="A104" s="137" t="s">
        <v>350</v>
      </c>
      <c r="B104" s="138"/>
      <c r="C104" s="102"/>
      <c r="D104" s="103"/>
      <c r="E104" s="103"/>
      <c r="F104" s="103"/>
      <c r="G104" s="103"/>
      <c r="H104" s="103"/>
      <c r="I104" s="103"/>
      <c r="J104" s="103"/>
      <c r="K104" s="104"/>
      <c r="L104" s="102"/>
      <c r="M104" s="103"/>
      <c r="N104" s="103"/>
      <c r="O104" s="103"/>
      <c r="P104" s="103"/>
      <c r="Q104" s="103"/>
      <c r="R104" s="103"/>
      <c r="S104" s="103"/>
      <c r="T104" s="104"/>
      <c r="U104" s="102"/>
      <c r="V104" s="103"/>
      <c r="W104" s="103"/>
      <c r="X104" s="103"/>
      <c r="Y104" s="103"/>
      <c r="Z104" s="104"/>
    </row>
    <row r="105" spans="1:26" x14ac:dyDescent="0.2">
      <c r="A105" s="137" t="s">
        <v>351</v>
      </c>
      <c r="B105" s="138"/>
      <c r="C105" s="102"/>
      <c r="D105" s="103"/>
      <c r="E105" s="103"/>
      <c r="F105" s="103"/>
      <c r="G105" s="103"/>
      <c r="H105" s="103"/>
      <c r="I105" s="103"/>
      <c r="J105" s="103"/>
      <c r="K105" s="104"/>
      <c r="L105" s="102"/>
      <c r="M105" s="103"/>
      <c r="N105" s="103"/>
      <c r="O105" s="103"/>
      <c r="P105" s="103"/>
      <c r="Q105" s="103"/>
      <c r="R105" s="103"/>
      <c r="S105" s="103"/>
      <c r="T105" s="104"/>
      <c r="U105" s="102"/>
      <c r="V105" s="103"/>
      <c r="W105" s="103"/>
      <c r="X105" s="103"/>
      <c r="Y105" s="103"/>
      <c r="Z105" s="104"/>
    </row>
    <row r="106" spans="1:26" ht="15" customHeight="1" x14ac:dyDescent="0.2">
      <c r="A106" s="137" t="s">
        <v>352</v>
      </c>
      <c r="B106" s="138"/>
      <c r="C106" s="102"/>
      <c r="D106" s="103"/>
      <c r="E106" s="103"/>
      <c r="F106" s="103"/>
      <c r="G106" s="103"/>
      <c r="H106" s="103"/>
      <c r="I106" s="103"/>
      <c r="J106" s="103"/>
      <c r="K106" s="104"/>
      <c r="L106" s="102"/>
      <c r="M106" s="103"/>
      <c r="N106" s="103"/>
      <c r="O106" s="103"/>
      <c r="P106" s="103"/>
      <c r="Q106" s="103"/>
      <c r="R106" s="103"/>
      <c r="S106" s="103"/>
      <c r="T106" s="104"/>
      <c r="U106" s="102"/>
      <c r="V106" s="103"/>
      <c r="W106" s="103"/>
      <c r="X106" s="103"/>
      <c r="Y106" s="103"/>
      <c r="Z106" s="104"/>
    </row>
    <row r="107" spans="1:26" x14ac:dyDescent="0.2">
      <c r="A107" s="137" t="s">
        <v>353</v>
      </c>
      <c r="B107" s="138"/>
      <c r="C107" s="102"/>
      <c r="D107" s="103"/>
      <c r="E107" s="103"/>
      <c r="F107" s="103"/>
      <c r="G107" s="103"/>
      <c r="H107" s="103"/>
      <c r="I107" s="103"/>
      <c r="J107" s="103"/>
      <c r="K107" s="104"/>
      <c r="L107" s="102"/>
      <c r="M107" s="103"/>
      <c r="N107" s="103"/>
      <c r="O107" s="103"/>
      <c r="P107" s="103"/>
      <c r="Q107" s="103"/>
      <c r="R107" s="103"/>
      <c r="S107" s="103"/>
      <c r="T107" s="104"/>
      <c r="U107" s="102"/>
      <c r="V107" s="103"/>
      <c r="W107" s="103"/>
      <c r="X107" s="103"/>
      <c r="Y107" s="103"/>
      <c r="Z107" s="104"/>
    </row>
    <row r="108" spans="1:26" ht="15" customHeight="1" x14ac:dyDescent="0.2">
      <c r="A108" s="137" t="s">
        <v>354</v>
      </c>
      <c r="B108" s="138"/>
      <c r="C108" s="102"/>
      <c r="D108" s="103"/>
      <c r="E108" s="103"/>
      <c r="F108" s="103"/>
      <c r="G108" s="103"/>
      <c r="H108" s="103"/>
      <c r="I108" s="103"/>
      <c r="J108" s="103"/>
      <c r="K108" s="104"/>
      <c r="L108" s="102"/>
      <c r="M108" s="103"/>
      <c r="N108" s="103"/>
      <c r="O108" s="103"/>
      <c r="P108" s="103"/>
      <c r="Q108" s="103"/>
      <c r="R108" s="103"/>
      <c r="S108" s="103"/>
      <c r="T108" s="104"/>
      <c r="U108" s="102"/>
      <c r="V108" s="103"/>
      <c r="W108" s="103"/>
      <c r="X108" s="103"/>
      <c r="Y108" s="103"/>
      <c r="Z108" s="104"/>
    </row>
    <row r="109" spans="1:26" x14ac:dyDescent="0.2">
      <c r="A109" s="137" t="s">
        <v>355</v>
      </c>
      <c r="B109" s="138"/>
      <c r="C109" s="102"/>
      <c r="D109" s="103"/>
      <c r="E109" s="103"/>
      <c r="F109" s="103"/>
      <c r="G109" s="103"/>
      <c r="H109" s="103"/>
      <c r="I109" s="103"/>
      <c r="J109" s="103"/>
      <c r="K109" s="104"/>
      <c r="L109" s="102"/>
      <c r="M109" s="103"/>
      <c r="N109" s="103"/>
      <c r="O109" s="103"/>
      <c r="P109" s="103"/>
      <c r="Q109" s="103"/>
      <c r="R109" s="103"/>
      <c r="S109" s="103"/>
      <c r="T109" s="104"/>
      <c r="U109" s="102"/>
      <c r="V109" s="103"/>
      <c r="W109" s="103"/>
      <c r="X109" s="103"/>
      <c r="Y109" s="103"/>
      <c r="Z109" s="104"/>
    </row>
    <row r="110" spans="1:26" x14ac:dyDescent="0.2">
      <c r="A110" s="137" t="s">
        <v>356</v>
      </c>
      <c r="B110" s="138"/>
      <c r="C110" s="102"/>
      <c r="D110" s="103"/>
      <c r="E110" s="103"/>
      <c r="F110" s="103"/>
      <c r="G110" s="103"/>
      <c r="H110" s="103"/>
      <c r="I110" s="103"/>
      <c r="J110" s="103"/>
      <c r="K110" s="104"/>
      <c r="L110" s="102"/>
      <c r="M110" s="103"/>
      <c r="N110" s="103"/>
      <c r="O110" s="103"/>
      <c r="P110" s="103"/>
      <c r="Q110" s="103"/>
      <c r="R110" s="103"/>
      <c r="S110" s="103"/>
      <c r="T110" s="104"/>
      <c r="U110" s="102"/>
      <c r="V110" s="103"/>
      <c r="W110" s="103"/>
      <c r="X110" s="103"/>
      <c r="Y110" s="103"/>
      <c r="Z110" s="104"/>
    </row>
    <row r="111" spans="1:26" x14ac:dyDescent="0.2">
      <c r="A111" s="137" t="s">
        <v>357</v>
      </c>
      <c r="B111" s="138"/>
      <c r="C111" s="102"/>
      <c r="D111" s="103"/>
      <c r="E111" s="103"/>
      <c r="F111" s="103"/>
      <c r="G111" s="103"/>
      <c r="H111" s="103"/>
      <c r="I111" s="103"/>
      <c r="J111" s="103"/>
      <c r="K111" s="104"/>
      <c r="L111" s="102"/>
      <c r="M111" s="103"/>
      <c r="N111" s="103"/>
      <c r="O111" s="103"/>
      <c r="P111" s="103"/>
      <c r="Q111" s="103"/>
      <c r="R111" s="103"/>
      <c r="S111" s="103"/>
      <c r="T111" s="104"/>
      <c r="U111" s="102"/>
      <c r="V111" s="103"/>
      <c r="W111" s="103"/>
      <c r="X111" s="103"/>
      <c r="Y111" s="103"/>
      <c r="Z111" s="104"/>
    </row>
    <row r="112" spans="1:26" ht="15" customHeight="1" x14ac:dyDescent="0.2">
      <c r="A112" s="137" t="s">
        <v>358</v>
      </c>
      <c r="B112" s="138"/>
      <c r="C112" s="102"/>
      <c r="D112" s="103"/>
      <c r="E112" s="103"/>
      <c r="F112" s="103"/>
      <c r="G112" s="103"/>
      <c r="H112" s="103"/>
      <c r="I112" s="103"/>
      <c r="J112" s="103"/>
      <c r="K112" s="104"/>
      <c r="L112" s="102"/>
      <c r="M112" s="103"/>
      <c r="N112" s="103"/>
      <c r="O112" s="103"/>
      <c r="P112" s="103"/>
      <c r="Q112" s="103"/>
      <c r="R112" s="103"/>
      <c r="S112" s="103"/>
      <c r="T112" s="104"/>
      <c r="U112" s="102"/>
      <c r="V112" s="103"/>
      <c r="W112" s="103"/>
      <c r="X112" s="103"/>
      <c r="Y112" s="103"/>
      <c r="Z112" s="104"/>
    </row>
    <row r="113" spans="1:26" ht="15" customHeight="1" thickBot="1" x14ac:dyDescent="0.25">
      <c r="A113" s="139" t="s">
        <v>359</v>
      </c>
      <c r="B113" s="140"/>
      <c r="C113" s="105"/>
      <c r="D113" s="106"/>
      <c r="E113" s="106"/>
      <c r="F113" s="106"/>
      <c r="G113" s="106"/>
      <c r="H113" s="106"/>
      <c r="I113" s="106"/>
      <c r="J113" s="106"/>
      <c r="K113" s="107"/>
      <c r="L113" s="105"/>
      <c r="M113" s="106"/>
      <c r="N113" s="106"/>
      <c r="O113" s="106"/>
      <c r="P113" s="106"/>
      <c r="Q113" s="106"/>
      <c r="R113" s="106"/>
      <c r="S113" s="106"/>
      <c r="T113" s="107"/>
      <c r="U113" s="105"/>
      <c r="V113" s="106"/>
      <c r="W113" s="106"/>
      <c r="X113" s="106"/>
      <c r="Y113" s="106"/>
      <c r="Z113" s="107"/>
    </row>
    <row r="114" spans="1:26" x14ac:dyDescent="0.2">
      <c r="A114" s="141" t="s">
        <v>360</v>
      </c>
      <c r="B114" s="142"/>
      <c r="C114" s="109"/>
      <c r="D114" s="110"/>
      <c r="E114" s="110"/>
      <c r="F114" s="110"/>
      <c r="G114" s="110"/>
      <c r="H114" s="110"/>
      <c r="I114" s="110"/>
      <c r="J114" s="110"/>
      <c r="K114" s="111"/>
      <c r="L114" s="109"/>
      <c r="M114" s="110"/>
      <c r="N114" s="110"/>
      <c r="O114" s="110"/>
      <c r="P114" s="110"/>
      <c r="Q114" s="110"/>
      <c r="R114" s="110"/>
      <c r="S114" s="110"/>
      <c r="T114" s="111"/>
      <c r="U114" s="109"/>
      <c r="V114" s="110"/>
      <c r="W114" s="110"/>
      <c r="X114" s="110"/>
      <c r="Y114" s="110"/>
      <c r="Z114" s="111"/>
    </row>
    <row r="115" spans="1:26" x14ac:dyDescent="0.2">
      <c r="A115" s="137" t="s">
        <v>361</v>
      </c>
      <c r="B115" s="138"/>
      <c r="C115" s="102"/>
      <c r="D115" s="103"/>
      <c r="E115" s="103"/>
      <c r="F115" s="103"/>
      <c r="G115" s="103"/>
      <c r="H115" s="103"/>
      <c r="I115" s="103"/>
      <c r="J115" s="103"/>
      <c r="K115" s="104"/>
      <c r="L115" s="102"/>
      <c r="M115" s="103"/>
      <c r="N115" s="103"/>
      <c r="O115" s="103"/>
      <c r="P115" s="103"/>
      <c r="Q115" s="103"/>
      <c r="R115" s="103"/>
      <c r="S115" s="103"/>
      <c r="T115" s="104"/>
      <c r="U115" s="102"/>
      <c r="V115" s="103"/>
      <c r="W115" s="103"/>
      <c r="X115" s="103"/>
      <c r="Y115" s="103"/>
      <c r="Z115" s="104"/>
    </row>
    <row r="116" spans="1:26" x14ac:dyDescent="0.2">
      <c r="A116" s="137" t="s">
        <v>362</v>
      </c>
      <c r="B116" s="138"/>
      <c r="C116" s="102"/>
      <c r="D116" s="103"/>
      <c r="E116" s="103"/>
      <c r="F116" s="103"/>
      <c r="G116" s="103"/>
      <c r="H116" s="103"/>
      <c r="I116" s="103"/>
      <c r="J116" s="103"/>
      <c r="K116" s="104"/>
      <c r="L116" s="102"/>
      <c r="M116" s="103"/>
      <c r="N116" s="103"/>
      <c r="O116" s="103"/>
      <c r="P116" s="103"/>
      <c r="Q116" s="103"/>
      <c r="R116" s="103"/>
      <c r="S116" s="103"/>
      <c r="T116" s="104"/>
      <c r="U116" s="102"/>
      <c r="V116" s="103"/>
      <c r="W116" s="103"/>
      <c r="X116" s="103"/>
      <c r="Y116" s="103"/>
      <c r="Z116" s="104"/>
    </row>
    <row r="117" spans="1:26" x14ac:dyDescent="0.2">
      <c r="A117" s="137" t="s">
        <v>363</v>
      </c>
      <c r="B117" s="138"/>
      <c r="C117" s="102"/>
      <c r="D117" s="103"/>
      <c r="E117" s="103"/>
      <c r="F117" s="103"/>
      <c r="G117" s="103"/>
      <c r="H117" s="103"/>
      <c r="I117" s="103"/>
      <c r="J117" s="103"/>
      <c r="K117" s="104"/>
      <c r="L117" s="102"/>
      <c r="M117" s="103"/>
      <c r="N117" s="103"/>
      <c r="O117" s="103"/>
      <c r="P117" s="103"/>
      <c r="Q117" s="103"/>
      <c r="R117" s="103"/>
      <c r="S117" s="103"/>
      <c r="T117" s="104"/>
      <c r="U117" s="102"/>
      <c r="V117" s="103"/>
      <c r="W117" s="103"/>
      <c r="X117" s="103"/>
      <c r="Y117" s="103"/>
      <c r="Z117" s="104"/>
    </row>
    <row r="118" spans="1:26" x14ac:dyDescent="0.2">
      <c r="A118" s="137" t="s">
        <v>364</v>
      </c>
      <c r="B118" s="138"/>
      <c r="C118" s="102"/>
      <c r="D118" s="103"/>
      <c r="E118" s="103"/>
      <c r="F118" s="103"/>
      <c r="G118" s="103"/>
      <c r="H118" s="103"/>
      <c r="I118" s="103"/>
      <c r="J118" s="103"/>
      <c r="K118" s="104"/>
      <c r="L118" s="102"/>
      <c r="M118" s="103"/>
      <c r="N118" s="103"/>
      <c r="O118" s="103"/>
      <c r="P118" s="103"/>
      <c r="Q118" s="103"/>
      <c r="R118" s="103"/>
      <c r="S118" s="103"/>
      <c r="T118" s="104"/>
      <c r="U118" s="102"/>
      <c r="V118" s="103"/>
      <c r="W118" s="103"/>
      <c r="X118" s="103"/>
      <c r="Y118" s="103"/>
      <c r="Z118" s="104"/>
    </row>
    <row r="119" spans="1:26" x14ac:dyDescent="0.2">
      <c r="A119" s="137" t="s">
        <v>365</v>
      </c>
      <c r="B119" s="138"/>
      <c r="C119" s="102"/>
      <c r="D119" s="103"/>
      <c r="E119" s="103"/>
      <c r="F119" s="103"/>
      <c r="G119" s="103"/>
      <c r="H119" s="103"/>
      <c r="I119" s="103"/>
      <c r="J119" s="103"/>
      <c r="K119" s="104"/>
      <c r="L119" s="102"/>
      <c r="M119" s="103"/>
      <c r="N119" s="103"/>
      <c r="O119" s="103"/>
      <c r="P119" s="103"/>
      <c r="Q119" s="103"/>
      <c r="R119" s="103"/>
      <c r="S119" s="103"/>
      <c r="T119" s="104"/>
      <c r="U119" s="102"/>
      <c r="V119" s="103"/>
      <c r="W119" s="103"/>
      <c r="X119" s="103"/>
      <c r="Y119" s="103"/>
      <c r="Z119" s="104"/>
    </row>
    <row r="120" spans="1:26" ht="15" customHeight="1" x14ac:dyDescent="0.2">
      <c r="A120" s="137" t="s">
        <v>366</v>
      </c>
      <c r="B120" s="138"/>
      <c r="C120" s="102"/>
      <c r="D120" s="103"/>
      <c r="E120" s="103"/>
      <c r="F120" s="103"/>
      <c r="G120" s="103"/>
      <c r="H120" s="103"/>
      <c r="I120" s="103"/>
      <c r="J120" s="103"/>
      <c r="K120" s="104"/>
      <c r="L120" s="102"/>
      <c r="M120" s="103"/>
      <c r="N120" s="103"/>
      <c r="O120" s="103"/>
      <c r="P120" s="103"/>
      <c r="Q120" s="103"/>
      <c r="R120" s="103"/>
      <c r="S120" s="103"/>
      <c r="T120" s="104"/>
      <c r="U120" s="102"/>
      <c r="V120" s="103"/>
      <c r="W120" s="103"/>
      <c r="X120" s="103"/>
      <c r="Y120" s="103"/>
      <c r="Z120" s="104"/>
    </row>
    <row r="121" spans="1:26" ht="15" customHeight="1" x14ac:dyDescent="0.2">
      <c r="A121" s="137" t="s">
        <v>367</v>
      </c>
      <c r="B121" s="138"/>
      <c r="C121" s="102"/>
      <c r="D121" s="103"/>
      <c r="E121" s="103"/>
      <c r="F121" s="103"/>
      <c r="G121" s="103"/>
      <c r="H121" s="103"/>
      <c r="I121" s="103"/>
      <c r="J121" s="103"/>
      <c r="K121" s="104"/>
      <c r="L121" s="102"/>
      <c r="M121" s="103"/>
      <c r="N121" s="103"/>
      <c r="O121" s="103"/>
      <c r="P121" s="103"/>
      <c r="Q121" s="103"/>
      <c r="R121" s="103"/>
      <c r="S121" s="103"/>
      <c r="T121" s="104"/>
      <c r="U121" s="102"/>
      <c r="V121" s="103"/>
      <c r="W121" s="103"/>
      <c r="X121" s="103"/>
      <c r="Y121" s="103"/>
      <c r="Z121" s="104"/>
    </row>
    <row r="122" spans="1:26" x14ac:dyDescent="0.2">
      <c r="A122" s="137" t="s">
        <v>368</v>
      </c>
      <c r="B122" s="138"/>
      <c r="C122" s="102"/>
      <c r="D122" s="103"/>
      <c r="E122" s="103"/>
      <c r="F122" s="103"/>
      <c r="G122" s="103"/>
      <c r="H122" s="103"/>
      <c r="I122" s="103"/>
      <c r="J122" s="103"/>
      <c r="K122" s="104"/>
      <c r="L122" s="102"/>
      <c r="M122" s="103"/>
      <c r="N122" s="103"/>
      <c r="O122" s="103"/>
      <c r="P122" s="103"/>
      <c r="Q122" s="103"/>
      <c r="R122" s="103"/>
      <c r="S122" s="103"/>
      <c r="T122" s="104"/>
      <c r="U122" s="102"/>
      <c r="V122" s="103"/>
      <c r="W122" s="103"/>
      <c r="X122" s="103"/>
      <c r="Y122" s="103"/>
      <c r="Z122" s="104"/>
    </row>
    <row r="123" spans="1:26" ht="15" customHeight="1" x14ac:dyDescent="0.2">
      <c r="A123" s="137" t="s">
        <v>369</v>
      </c>
      <c r="B123" s="138"/>
      <c r="C123" s="102"/>
      <c r="D123" s="103"/>
      <c r="E123" s="103"/>
      <c r="F123" s="103"/>
      <c r="G123" s="103"/>
      <c r="H123" s="103"/>
      <c r="I123" s="103"/>
      <c r="J123" s="103"/>
      <c r="K123" s="104"/>
      <c r="L123" s="102"/>
      <c r="M123" s="103"/>
      <c r="N123" s="103"/>
      <c r="O123" s="103"/>
      <c r="P123" s="103"/>
      <c r="Q123" s="103"/>
      <c r="R123" s="103"/>
      <c r="S123" s="103"/>
      <c r="T123" s="104"/>
      <c r="U123" s="102"/>
      <c r="V123" s="103"/>
      <c r="W123" s="103"/>
      <c r="X123" s="103"/>
      <c r="Y123" s="103"/>
      <c r="Z123" s="104"/>
    </row>
    <row r="124" spans="1:26" ht="16" thickBot="1" x14ac:dyDescent="0.25">
      <c r="A124" s="139" t="s">
        <v>370</v>
      </c>
      <c r="B124" s="140"/>
      <c r="C124" s="105"/>
      <c r="D124" s="106"/>
      <c r="E124" s="106"/>
      <c r="F124" s="106"/>
      <c r="G124" s="106"/>
      <c r="H124" s="106"/>
      <c r="I124" s="106"/>
      <c r="J124" s="106"/>
      <c r="K124" s="107"/>
      <c r="L124" s="105"/>
      <c r="M124" s="106"/>
      <c r="N124" s="106"/>
      <c r="O124" s="106"/>
      <c r="P124" s="106"/>
      <c r="Q124" s="106"/>
      <c r="R124" s="106"/>
      <c r="S124" s="106"/>
      <c r="T124" s="107"/>
      <c r="U124" s="105"/>
      <c r="V124" s="106"/>
      <c r="W124" s="106"/>
      <c r="X124" s="106"/>
      <c r="Y124" s="106"/>
      <c r="Z124" s="107"/>
    </row>
    <row r="125" spans="1:26" x14ac:dyDescent="0.2">
      <c r="A125" s="141" t="s">
        <v>371</v>
      </c>
      <c r="B125" s="142"/>
      <c r="C125" s="109"/>
      <c r="D125" s="110"/>
      <c r="E125" s="110"/>
      <c r="F125" s="110"/>
      <c r="G125" s="110"/>
      <c r="H125" s="110"/>
      <c r="I125" s="110"/>
      <c r="J125" s="110"/>
      <c r="K125" s="111"/>
      <c r="L125" s="109"/>
      <c r="M125" s="110"/>
      <c r="N125" s="110"/>
      <c r="O125" s="110"/>
      <c r="P125" s="110"/>
      <c r="Q125" s="110"/>
      <c r="R125" s="110"/>
      <c r="S125" s="110"/>
      <c r="T125" s="111"/>
      <c r="U125" s="109"/>
      <c r="V125" s="110"/>
      <c r="W125" s="110"/>
      <c r="X125" s="110"/>
      <c r="Y125" s="110"/>
      <c r="Z125" s="111"/>
    </row>
    <row r="126" spans="1:26" x14ac:dyDescent="0.2">
      <c r="A126" s="137" t="s">
        <v>372</v>
      </c>
      <c r="B126" s="138"/>
      <c r="C126" s="102"/>
      <c r="D126" s="103"/>
      <c r="E126" s="103"/>
      <c r="F126" s="103"/>
      <c r="G126" s="103"/>
      <c r="H126" s="103"/>
      <c r="I126" s="103"/>
      <c r="J126" s="103"/>
      <c r="K126" s="104"/>
      <c r="L126" s="102"/>
      <c r="M126" s="103"/>
      <c r="N126" s="103"/>
      <c r="O126" s="103"/>
      <c r="P126" s="103"/>
      <c r="Q126" s="103"/>
      <c r="R126" s="103"/>
      <c r="S126" s="103"/>
      <c r="T126" s="104"/>
      <c r="U126" s="102"/>
      <c r="V126" s="103"/>
      <c r="W126" s="103"/>
      <c r="X126" s="103"/>
      <c r="Y126" s="103"/>
      <c r="Z126" s="104"/>
    </row>
    <row r="127" spans="1:26" x14ac:dyDescent="0.2">
      <c r="A127" s="137" t="s">
        <v>373</v>
      </c>
      <c r="B127" s="138"/>
      <c r="C127" s="102"/>
      <c r="D127" s="103"/>
      <c r="E127" s="103"/>
      <c r="F127" s="103"/>
      <c r="G127" s="103"/>
      <c r="H127" s="103"/>
      <c r="I127" s="103"/>
      <c r="J127" s="103"/>
      <c r="K127" s="104"/>
      <c r="L127" s="102"/>
      <c r="M127" s="103"/>
      <c r="N127" s="103"/>
      <c r="O127" s="103"/>
      <c r="P127" s="103"/>
      <c r="Q127" s="103"/>
      <c r="R127" s="103"/>
      <c r="S127" s="103"/>
      <c r="T127" s="104"/>
      <c r="U127" s="102"/>
      <c r="V127" s="103"/>
      <c r="W127" s="103"/>
      <c r="X127" s="103"/>
      <c r="Y127" s="103"/>
      <c r="Z127" s="104"/>
    </row>
    <row r="128" spans="1:26" x14ac:dyDescent="0.2">
      <c r="A128" s="137" t="s">
        <v>374</v>
      </c>
      <c r="B128" s="138"/>
      <c r="C128" s="102"/>
      <c r="D128" s="103"/>
      <c r="E128" s="103"/>
      <c r="F128" s="103"/>
      <c r="G128" s="103"/>
      <c r="H128" s="103"/>
      <c r="I128" s="103"/>
      <c r="J128" s="103"/>
      <c r="K128" s="104"/>
      <c r="L128" s="102"/>
      <c r="M128" s="103"/>
      <c r="N128" s="103"/>
      <c r="O128" s="103"/>
      <c r="P128" s="103"/>
      <c r="Q128" s="103"/>
      <c r="R128" s="103"/>
      <c r="S128" s="103"/>
      <c r="T128" s="104"/>
      <c r="U128" s="102"/>
      <c r="V128" s="103"/>
      <c r="W128" s="103"/>
      <c r="X128" s="103"/>
      <c r="Y128" s="103"/>
      <c r="Z128" s="104"/>
    </row>
    <row r="129" spans="1:26" ht="15" customHeight="1" x14ac:dyDescent="0.2">
      <c r="A129" s="137" t="s">
        <v>375</v>
      </c>
      <c r="B129" s="138"/>
      <c r="C129" s="102"/>
      <c r="D129" s="103"/>
      <c r="E129" s="103"/>
      <c r="F129" s="103"/>
      <c r="G129" s="103"/>
      <c r="H129" s="103"/>
      <c r="I129" s="103"/>
      <c r="J129" s="103"/>
      <c r="K129" s="104"/>
      <c r="L129" s="102"/>
      <c r="M129" s="103"/>
      <c r="N129" s="103"/>
      <c r="O129" s="103"/>
      <c r="P129" s="103"/>
      <c r="Q129" s="103"/>
      <c r="R129" s="103"/>
      <c r="S129" s="103"/>
      <c r="T129" s="104"/>
      <c r="U129" s="102"/>
      <c r="V129" s="103"/>
      <c r="W129" s="103"/>
      <c r="X129" s="103"/>
      <c r="Y129" s="103"/>
      <c r="Z129" s="104"/>
    </row>
    <row r="130" spans="1:26" x14ac:dyDescent="0.2">
      <c r="A130" s="137" t="s">
        <v>376</v>
      </c>
      <c r="B130" s="138"/>
      <c r="C130" s="102"/>
      <c r="D130" s="103"/>
      <c r="E130" s="103"/>
      <c r="F130" s="103"/>
      <c r="G130" s="103"/>
      <c r="H130" s="103"/>
      <c r="I130" s="103"/>
      <c r="J130" s="103"/>
      <c r="K130" s="104"/>
      <c r="L130" s="102"/>
      <c r="M130" s="103"/>
      <c r="N130" s="103"/>
      <c r="O130" s="103"/>
      <c r="P130" s="103"/>
      <c r="Q130" s="103"/>
      <c r="R130" s="103"/>
      <c r="S130" s="103"/>
      <c r="T130" s="104"/>
      <c r="U130" s="102"/>
      <c r="V130" s="103"/>
      <c r="W130" s="103"/>
      <c r="X130" s="103"/>
      <c r="Y130" s="103"/>
      <c r="Z130" s="104"/>
    </row>
    <row r="131" spans="1:26" x14ac:dyDescent="0.2">
      <c r="A131" s="137" t="s">
        <v>377</v>
      </c>
      <c r="B131" s="138"/>
      <c r="C131" s="102"/>
      <c r="D131" s="103"/>
      <c r="E131" s="103"/>
      <c r="F131" s="103"/>
      <c r="G131" s="103"/>
      <c r="H131" s="103"/>
      <c r="I131" s="103"/>
      <c r="J131" s="103"/>
      <c r="K131" s="104"/>
      <c r="L131" s="102"/>
      <c r="M131" s="103"/>
      <c r="N131" s="103"/>
      <c r="O131" s="103"/>
      <c r="P131" s="103"/>
      <c r="Q131" s="103"/>
      <c r="R131" s="103"/>
      <c r="S131" s="103"/>
      <c r="T131" s="104"/>
      <c r="U131" s="102"/>
      <c r="V131" s="103"/>
      <c r="W131" s="103"/>
      <c r="X131" s="103"/>
      <c r="Y131" s="103"/>
      <c r="Z131" s="104"/>
    </row>
    <row r="132" spans="1:26" ht="15" customHeight="1" x14ac:dyDescent="0.2">
      <c r="A132" s="137" t="s">
        <v>378</v>
      </c>
      <c r="B132" s="138"/>
      <c r="C132" s="102"/>
      <c r="D132" s="103"/>
      <c r="E132" s="103"/>
      <c r="F132" s="103"/>
      <c r="G132" s="103"/>
      <c r="H132" s="103"/>
      <c r="I132" s="103"/>
      <c r="J132" s="103"/>
      <c r="K132" s="104"/>
      <c r="L132" s="102"/>
      <c r="M132" s="103"/>
      <c r="N132" s="103"/>
      <c r="O132" s="103"/>
      <c r="P132" s="103"/>
      <c r="Q132" s="103"/>
      <c r="R132" s="103"/>
      <c r="S132" s="103"/>
      <c r="T132" s="104"/>
      <c r="U132" s="102"/>
      <c r="V132" s="103"/>
      <c r="W132" s="103"/>
      <c r="X132" s="103"/>
      <c r="Y132" s="103"/>
      <c r="Z132" s="104"/>
    </row>
    <row r="133" spans="1:26" ht="15" customHeight="1" x14ac:dyDescent="0.2">
      <c r="A133" s="137" t="s">
        <v>379</v>
      </c>
      <c r="B133" s="138"/>
      <c r="C133" s="102"/>
      <c r="D133" s="103"/>
      <c r="E133" s="103"/>
      <c r="F133" s="103"/>
      <c r="G133" s="103"/>
      <c r="H133" s="103"/>
      <c r="I133" s="103"/>
      <c r="J133" s="103"/>
      <c r="K133" s="104"/>
      <c r="L133" s="102"/>
      <c r="M133" s="103"/>
      <c r="N133" s="103"/>
      <c r="O133" s="103"/>
      <c r="P133" s="103"/>
      <c r="Q133" s="103"/>
      <c r="R133" s="103"/>
      <c r="S133" s="103"/>
      <c r="T133" s="104"/>
      <c r="U133" s="102"/>
      <c r="V133" s="103"/>
      <c r="W133" s="103"/>
      <c r="X133" s="103"/>
      <c r="Y133" s="103"/>
      <c r="Z133" s="104"/>
    </row>
    <row r="134" spans="1:26" x14ac:dyDescent="0.2">
      <c r="A134" s="137" t="s">
        <v>380</v>
      </c>
      <c r="B134" s="138"/>
      <c r="C134" s="102"/>
      <c r="D134" s="103"/>
      <c r="E134" s="103"/>
      <c r="F134" s="103"/>
      <c r="G134" s="103"/>
      <c r="H134" s="103"/>
      <c r="I134" s="103"/>
      <c r="J134" s="103"/>
      <c r="K134" s="104"/>
      <c r="L134" s="102"/>
      <c r="M134" s="103"/>
      <c r="N134" s="103"/>
      <c r="O134" s="103"/>
      <c r="P134" s="103"/>
      <c r="Q134" s="103"/>
      <c r="R134" s="103"/>
      <c r="S134" s="103"/>
      <c r="T134" s="104"/>
      <c r="U134" s="102"/>
      <c r="V134" s="103"/>
      <c r="W134" s="103"/>
      <c r="X134" s="103"/>
      <c r="Y134" s="103"/>
      <c r="Z134" s="104"/>
    </row>
    <row r="135" spans="1:26" ht="16" thickBot="1" x14ac:dyDescent="0.25">
      <c r="A135" s="139" t="s">
        <v>381</v>
      </c>
      <c r="B135" s="140"/>
      <c r="C135" s="105"/>
      <c r="D135" s="106"/>
      <c r="E135" s="106"/>
      <c r="F135" s="106"/>
      <c r="G135" s="106"/>
      <c r="H135" s="106"/>
      <c r="I135" s="106"/>
      <c r="J135" s="106"/>
      <c r="K135" s="107"/>
      <c r="L135" s="105"/>
      <c r="M135" s="106"/>
      <c r="N135" s="106"/>
      <c r="O135" s="106"/>
      <c r="P135" s="106"/>
      <c r="Q135" s="106"/>
      <c r="R135" s="106"/>
      <c r="S135" s="106"/>
      <c r="T135" s="107"/>
      <c r="U135" s="105"/>
      <c r="V135" s="106"/>
      <c r="W135" s="106"/>
      <c r="X135" s="106"/>
      <c r="Y135" s="106"/>
      <c r="Z135" s="107"/>
    </row>
    <row r="136" spans="1:26" x14ac:dyDescent="0.2">
      <c r="A136" s="141" t="s">
        <v>382</v>
      </c>
      <c r="B136" s="142"/>
      <c r="C136" s="109"/>
      <c r="D136" s="110"/>
      <c r="E136" s="110"/>
      <c r="F136" s="110"/>
      <c r="G136" s="110"/>
      <c r="H136" s="110"/>
      <c r="I136" s="110"/>
      <c r="J136" s="110"/>
      <c r="K136" s="111"/>
      <c r="L136" s="109"/>
      <c r="M136" s="110"/>
      <c r="N136" s="110"/>
      <c r="O136" s="110"/>
      <c r="P136" s="110"/>
      <c r="Q136" s="110"/>
      <c r="R136" s="110"/>
      <c r="S136" s="110"/>
      <c r="T136" s="111"/>
      <c r="U136" s="109"/>
      <c r="V136" s="110"/>
      <c r="W136" s="110"/>
      <c r="X136" s="110"/>
      <c r="Y136" s="110"/>
      <c r="Z136" s="111"/>
    </row>
    <row r="137" spans="1:26" ht="15" customHeight="1" x14ac:dyDescent="0.2">
      <c r="A137" s="137" t="s">
        <v>383</v>
      </c>
      <c r="B137" s="138"/>
      <c r="C137" s="102"/>
      <c r="D137" s="103"/>
      <c r="E137" s="103"/>
      <c r="F137" s="103"/>
      <c r="G137" s="103"/>
      <c r="H137" s="103"/>
      <c r="I137" s="103"/>
      <c r="J137" s="103"/>
      <c r="K137" s="104"/>
      <c r="L137" s="102"/>
      <c r="M137" s="103"/>
      <c r="N137" s="103"/>
      <c r="O137" s="103"/>
      <c r="P137" s="103"/>
      <c r="Q137" s="103"/>
      <c r="R137" s="103"/>
      <c r="S137" s="103"/>
      <c r="T137" s="104"/>
      <c r="U137" s="102"/>
      <c r="V137" s="103"/>
      <c r="W137" s="103"/>
      <c r="X137" s="103"/>
      <c r="Y137" s="103"/>
      <c r="Z137" s="104"/>
    </row>
    <row r="138" spans="1:26" x14ac:dyDescent="0.2">
      <c r="A138" s="137" t="s">
        <v>384</v>
      </c>
      <c r="B138" s="138"/>
      <c r="C138" s="102"/>
      <c r="D138" s="103"/>
      <c r="E138" s="103"/>
      <c r="F138" s="103"/>
      <c r="G138" s="103"/>
      <c r="H138" s="103"/>
      <c r="I138" s="103"/>
      <c r="J138" s="103"/>
      <c r="K138" s="104"/>
      <c r="L138" s="102"/>
      <c r="M138" s="103"/>
      <c r="N138" s="103"/>
      <c r="O138" s="103"/>
      <c r="P138" s="103"/>
      <c r="Q138" s="103"/>
      <c r="R138" s="103"/>
      <c r="S138" s="103"/>
      <c r="T138" s="104"/>
      <c r="U138" s="102"/>
      <c r="V138" s="103"/>
      <c r="W138" s="103"/>
      <c r="X138" s="103"/>
      <c r="Y138" s="103"/>
      <c r="Z138" s="104"/>
    </row>
    <row r="139" spans="1:26" x14ac:dyDescent="0.2">
      <c r="A139" s="137" t="s">
        <v>385</v>
      </c>
      <c r="B139" s="138"/>
      <c r="C139" s="102"/>
      <c r="D139" s="103"/>
      <c r="E139" s="103"/>
      <c r="F139" s="103"/>
      <c r="G139" s="103"/>
      <c r="H139" s="103"/>
      <c r="I139" s="103"/>
      <c r="J139" s="103"/>
      <c r="K139" s="104"/>
      <c r="L139" s="102"/>
      <c r="M139" s="103"/>
      <c r="N139" s="103"/>
      <c r="O139" s="103"/>
      <c r="P139" s="103"/>
      <c r="Q139" s="103"/>
      <c r="R139" s="103"/>
      <c r="S139" s="103"/>
      <c r="T139" s="104"/>
      <c r="U139" s="102"/>
      <c r="V139" s="103"/>
      <c r="W139" s="103"/>
      <c r="X139" s="103"/>
      <c r="Y139" s="103"/>
      <c r="Z139" s="104"/>
    </row>
    <row r="140" spans="1:26" ht="15" customHeight="1" x14ac:dyDescent="0.2">
      <c r="A140" s="137" t="s">
        <v>386</v>
      </c>
      <c r="B140" s="138"/>
      <c r="C140" s="102"/>
      <c r="D140" s="103"/>
      <c r="E140" s="103"/>
      <c r="F140" s="103"/>
      <c r="G140" s="103"/>
      <c r="H140" s="103"/>
      <c r="I140" s="103"/>
      <c r="J140" s="103"/>
      <c r="K140" s="104"/>
      <c r="L140" s="102"/>
      <c r="M140" s="103"/>
      <c r="N140" s="103"/>
      <c r="O140" s="103"/>
      <c r="P140" s="103"/>
      <c r="Q140" s="103"/>
      <c r="R140" s="103"/>
      <c r="S140" s="103"/>
      <c r="T140" s="104"/>
      <c r="U140" s="102"/>
      <c r="V140" s="103"/>
      <c r="W140" s="103"/>
      <c r="X140" s="103"/>
      <c r="Y140" s="103"/>
      <c r="Z140" s="104"/>
    </row>
    <row r="141" spans="1:26" ht="15" customHeight="1" x14ac:dyDescent="0.2">
      <c r="A141" s="137" t="s">
        <v>387</v>
      </c>
      <c r="B141" s="138"/>
      <c r="C141" s="102"/>
      <c r="D141" s="103"/>
      <c r="E141" s="103"/>
      <c r="F141" s="103"/>
      <c r="G141" s="103"/>
      <c r="H141" s="103"/>
      <c r="I141" s="103"/>
      <c r="J141" s="103"/>
      <c r="K141" s="104"/>
      <c r="L141" s="102"/>
      <c r="M141" s="103"/>
      <c r="N141" s="103"/>
      <c r="O141" s="103"/>
      <c r="P141" s="103"/>
      <c r="Q141" s="103"/>
      <c r="R141" s="103"/>
      <c r="S141" s="103"/>
      <c r="T141" s="104"/>
      <c r="U141" s="102"/>
      <c r="V141" s="103"/>
      <c r="W141" s="103"/>
      <c r="X141" s="103"/>
      <c r="Y141" s="103"/>
      <c r="Z141" s="104"/>
    </row>
    <row r="142" spans="1:26" ht="15" customHeight="1" x14ac:dyDescent="0.2">
      <c r="A142" s="137" t="s">
        <v>388</v>
      </c>
      <c r="B142" s="138"/>
      <c r="C142" s="102"/>
      <c r="D142" s="103"/>
      <c r="E142" s="103"/>
      <c r="F142" s="103"/>
      <c r="G142" s="103"/>
      <c r="H142" s="103"/>
      <c r="I142" s="103"/>
      <c r="J142" s="103"/>
      <c r="K142" s="104"/>
      <c r="L142" s="102"/>
      <c r="M142" s="103"/>
      <c r="N142" s="103"/>
      <c r="O142" s="103"/>
      <c r="P142" s="103"/>
      <c r="Q142" s="103"/>
      <c r="R142" s="103"/>
      <c r="S142" s="103"/>
      <c r="T142" s="104"/>
      <c r="U142" s="102"/>
      <c r="V142" s="103"/>
      <c r="W142" s="103"/>
      <c r="X142" s="103"/>
      <c r="Y142" s="103"/>
      <c r="Z142" s="104"/>
    </row>
    <row r="143" spans="1:26" ht="15" customHeight="1" x14ac:dyDescent="0.2">
      <c r="A143" s="137" t="s">
        <v>389</v>
      </c>
      <c r="B143" s="138"/>
      <c r="C143" s="102"/>
      <c r="D143" s="103"/>
      <c r="E143" s="103"/>
      <c r="F143" s="103"/>
      <c r="G143" s="103"/>
      <c r="H143" s="103"/>
      <c r="I143" s="103"/>
      <c r="J143" s="103"/>
      <c r="K143" s="104"/>
      <c r="L143" s="102"/>
      <c r="M143" s="103"/>
      <c r="N143" s="103"/>
      <c r="O143" s="103"/>
      <c r="P143" s="103"/>
      <c r="Q143" s="103"/>
      <c r="R143" s="103"/>
      <c r="S143" s="103"/>
      <c r="T143" s="104"/>
      <c r="U143" s="102"/>
      <c r="V143" s="103"/>
      <c r="W143" s="103"/>
      <c r="X143" s="103"/>
      <c r="Y143" s="103"/>
      <c r="Z143" s="104"/>
    </row>
    <row r="144" spans="1:26" x14ac:dyDescent="0.2">
      <c r="A144" s="137" t="s">
        <v>390</v>
      </c>
      <c r="B144" s="138"/>
      <c r="C144" s="102"/>
      <c r="D144" s="103"/>
      <c r="E144" s="103"/>
      <c r="F144" s="103"/>
      <c r="G144" s="103"/>
      <c r="H144" s="103"/>
      <c r="I144" s="103"/>
      <c r="J144" s="103"/>
      <c r="K144" s="104"/>
      <c r="L144" s="102"/>
      <c r="M144" s="103"/>
      <c r="N144" s="103"/>
      <c r="O144" s="103"/>
      <c r="P144" s="103"/>
      <c r="Q144" s="103"/>
      <c r="R144" s="103"/>
      <c r="S144" s="103"/>
      <c r="T144" s="104"/>
      <c r="U144" s="102"/>
      <c r="V144" s="103"/>
      <c r="W144" s="103"/>
      <c r="X144" s="103"/>
      <c r="Y144" s="103"/>
      <c r="Z144" s="104"/>
    </row>
    <row r="145" spans="1:26" x14ac:dyDescent="0.2">
      <c r="A145" s="137" t="s">
        <v>391</v>
      </c>
      <c r="B145" s="138"/>
      <c r="C145" s="102"/>
      <c r="D145" s="103"/>
      <c r="E145" s="103"/>
      <c r="F145" s="103"/>
      <c r="G145" s="103"/>
      <c r="H145" s="103"/>
      <c r="I145" s="103"/>
      <c r="J145" s="103"/>
      <c r="K145" s="104"/>
      <c r="L145" s="102"/>
      <c r="M145" s="103"/>
      <c r="N145" s="103"/>
      <c r="O145" s="103"/>
      <c r="P145" s="103"/>
      <c r="Q145" s="103"/>
      <c r="R145" s="103"/>
      <c r="S145" s="103"/>
      <c r="T145" s="104"/>
      <c r="U145" s="102"/>
      <c r="V145" s="103"/>
      <c r="W145" s="103"/>
      <c r="X145" s="103"/>
      <c r="Y145" s="103"/>
      <c r="Z145" s="104"/>
    </row>
    <row r="146" spans="1:26" ht="16" thickBot="1" x14ac:dyDescent="0.25">
      <c r="A146" s="139" t="s">
        <v>392</v>
      </c>
      <c r="B146" s="140"/>
      <c r="C146" s="105"/>
      <c r="D146" s="106"/>
      <c r="E146" s="106"/>
      <c r="F146" s="106"/>
      <c r="G146" s="106"/>
      <c r="H146" s="106"/>
      <c r="I146" s="106"/>
      <c r="J146" s="106"/>
      <c r="K146" s="107"/>
      <c r="L146" s="105"/>
      <c r="M146" s="106"/>
      <c r="N146" s="106"/>
      <c r="O146" s="106"/>
      <c r="P146" s="106"/>
      <c r="Q146" s="106"/>
      <c r="R146" s="106"/>
      <c r="S146" s="106"/>
      <c r="T146" s="107"/>
      <c r="U146" s="105"/>
      <c r="V146" s="106"/>
      <c r="W146" s="106"/>
      <c r="X146" s="106"/>
      <c r="Y146" s="106"/>
      <c r="Z146" s="107"/>
    </row>
    <row r="147" spans="1:26" x14ac:dyDescent="0.2">
      <c r="A147" s="141" t="s">
        <v>393</v>
      </c>
      <c r="B147" s="142"/>
      <c r="C147" s="109"/>
      <c r="D147" s="110"/>
      <c r="E147" s="110"/>
      <c r="F147" s="110"/>
      <c r="G147" s="110"/>
      <c r="H147" s="110"/>
      <c r="I147" s="110"/>
      <c r="J147" s="110"/>
      <c r="K147" s="111"/>
      <c r="L147" s="109"/>
      <c r="M147" s="110"/>
      <c r="N147" s="110"/>
      <c r="O147" s="110"/>
      <c r="P147" s="110"/>
      <c r="Q147" s="110"/>
      <c r="R147" s="110"/>
      <c r="S147" s="110"/>
      <c r="T147" s="111"/>
      <c r="U147" s="109"/>
      <c r="V147" s="110"/>
      <c r="W147" s="110"/>
      <c r="X147" s="110"/>
      <c r="Y147" s="110"/>
      <c r="Z147" s="111"/>
    </row>
    <row r="148" spans="1:26" x14ac:dyDescent="0.2">
      <c r="A148" s="137" t="s">
        <v>394</v>
      </c>
      <c r="B148" s="138"/>
      <c r="C148" s="102"/>
      <c r="D148" s="103"/>
      <c r="E148" s="103"/>
      <c r="F148" s="103"/>
      <c r="G148" s="103"/>
      <c r="H148" s="103"/>
      <c r="I148" s="103"/>
      <c r="J148" s="103"/>
      <c r="K148" s="104"/>
      <c r="L148" s="102"/>
      <c r="M148" s="103"/>
      <c r="N148" s="103"/>
      <c r="O148" s="103"/>
      <c r="P148" s="103"/>
      <c r="Q148" s="103"/>
      <c r="R148" s="103"/>
      <c r="S148" s="103"/>
      <c r="T148" s="104"/>
      <c r="U148" s="102"/>
      <c r="V148" s="103"/>
      <c r="W148" s="103"/>
      <c r="X148" s="103"/>
      <c r="Y148" s="103"/>
      <c r="Z148" s="104"/>
    </row>
    <row r="149" spans="1:26" x14ac:dyDescent="0.2">
      <c r="A149" s="137" t="s">
        <v>395</v>
      </c>
      <c r="B149" s="138"/>
      <c r="C149" s="102"/>
      <c r="D149" s="103"/>
      <c r="E149" s="103"/>
      <c r="F149" s="103"/>
      <c r="G149" s="103"/>
      <c r="H149" s="103"/>
      <c r="I149" s="103"/>
      <c r="J149" s="103"/>
      <c r="K149" s="104"/>
      <c r="L149" s="102"/>
      <c r="M149" s="103"/>
      <c r="N149" s="103"/>
      <c r="O149" s="103"/>
      <c r="P149" s="103"/>
      <c r="Q149" s="103"/>
      <c r="R149" s="103"/>
      <c r="S149" s="103"/>
      <c r="T149" s="104"/>
      <c r="U149" s="102"/>
      <c r="V149" s="103"/>
      <c r="W149" s="103"/>
      <c r="X149" s="103"/>
      <c r="Y149" s="103"/>
      <c r="Z149" s="104"/>
    </row>
    <row r="150" spans="1:26" x14ac:dyDescent="0.2">
      <c r="A150" s="137" t="s">
        <v>396</v>
      </c>
      <c r="B150" s="138"/>
      <c r="C150" s="102"/>
      <c r="D150" s="103"/>
      <c r="E150" s="103"/>
      <c r="F150" s="103"/>
      <c r="G150" s="103"/>
      <c r="H150" s="103"/>
      <c r="I150" s="103"/>
      <c r="J150" s="103"/>
      <c r="K150" s="104"/>
      <c r="L150" s="102"/>
      <c r="M150" s="103"/>
      <c r="N150" s="103"/>
      <c r="O150" s="103"/>
      <c r="P150" s="103"/>
      <c r="Q150" s="103"/>
      <c r="R150" s="103"/>
      <c r="S150" s="103"/>
      <c r="T150" s="104"/>
      <c r="U150" s="102"/>
      <c r="V150" s="103"/>
      <c r="W150" s="103"/>
      <c r="X150" s="103"/>
      <c r="Y150" s="103"/>
      <c r="Z150" s="104"/>
    </row>
    <row r="151" spans="1:26" x14ac:dyDescent="0.2">
      <c r="A151" s="137" t="s">
        <v>397</v>
      </c>
      <c r="B151" s="138"/>
      <c r="C151" s="102"/>
      <c r="D151" s="103"/>
      <c r="E151" s="103"/>
      <c r="F151" s="103"/>
      <c r="G151" s="103"/>
      <c r="H151" s="103"/>
      <c r="I151" s="103"/>
      <c r="J151" s="103"/>
      <c r="K151" s="104"/>
      <c r="L151" s="102"/>
      <c r="M151" s="103"/>
      <c r="N151" s="103"/>
      <c r="O151" s="103"/>
      <c r="P151" s="103"/>
      <c r="Q151" s="103"/>
      <c r="R151" s="103"/>
      <c r="S151" s="103"/>
      <c r="T151" s="104"/>
      <c r="U151" s="102"/>
      <c r="V151" s="103"/>
      <c r="W151" s="103"/>
      <c r="X151" s="103"/>
      <c r="Y151" s="103"/>
      <c r="Z151" s="104"/>
    </row>
    <row r="152" spans="1:26" x14ac:dyDescent="0.2">
      <c r="A152" s="137" t="s">
        <v>398</v>
      </c>
      <c r="B152" s="138"/>
      <c r="C152" s="102"/>
      <c r="D152" s="103"/>
      <c r="E152" s="103"/>
      <c r="F152" s="103"/>
      <c r="G152" s="103"/>
      <c r="H152" s="103"/>
      <c r="I152" s="103"/>
      <c r="J152" s="103"/>
      <c r="K152" s="104"/>
      <c r="L152" s="102"/>
      <c r="M152" s="103"/>
      <c r="N152" s="103"/>
      <c r="O152" s="103"/>
      <c r="P152" s="103"/>
      <c r="Q152" s="103"/>
      <c r="R152" s="103"/>
      <c r="S152" s="103"/>
      <c r="T152" s="104"/>
      <c r="U152" s="102"/>
      <c r="V152" s="103"/>
      <c r="W152" s="103"/>
      <c r="X152" s="103"/>
      <c r="Y152" s="103"/>
      <c r="Z152" s="104"/>
    </row>
    <row r="153" spans="1:26" ht="15" customHeight="1" x14ac:dyDescent="0.2">
      <c r="A153" s="137" t="s">
        <v>399</v>
      </c>
      <c r="B153" s="138"/>
      <c r="C153" s="102"/>
      <c r="D153" s="103"/>
      <c r="E153" s="103"/>
      <c r="F153" s="103"/>
      <c r="G153" s="103"/>
      <c r="H153" s="103"/>
      <c r="I153" s="103"/>
      <c r="J153" s="103"/>
      <c r="K153" s="104"/>
      <c r="L153" s="102"/>
      <c r="M153" s="103"/>
      <c r="N153" s="103"/>
      <c r="O153" s="103"/>
      <c r="P153" s="103"/>
      <c r="Q153" s="103"/>
      <c r="R153" s="103"/>
      <c r="S153" s="103"/>
      <c r="T153" s="104"/>
      <c r="U153" s="102"/>
      <c r="V153" s="103"/>
      <c r="W153" s="103"/>
      <c r="X153" s="103"/>
      <c r="Y153" s="103"/>
      <c r="Z153" s="104"/>
    </row>
    <row r="154" spans="1:26" x14ac:dyDescent="0.2">
      <c r="A154" s="137" t="s">
        <v>400</v>
      </c>
      <c r="B154" s="138"/>
      <c r="C154" s="102"/>
      <c r="D154" s="103"/>
      <c r="E154" s="103"/>
      <c r="F154" s="103"/>
      <c r="G154" s="103"/>
      <c r="H154" s="103"/>
      <c r="I154" s="103"/>
      <c r="J154" s="103"/>
      <c r="K154" s="104"/>
      <c r="L154" s="102"/>
      <c r="M154" s="103"/>
      <c r="N154" s="103"/>
      <c r="O154" s="103"/>
      <c r="P154" s="103"/>
      <c r="Q154" s="103"/>
      <c r="R154" s="103"/>
      <c r="S154" s="103"/>
      <c r="T154" s="104"/>
      <c r="U154" s="102"/>
      <c r="V154" s="103"/>
      <c r="W154" s="103"/>
      <c r="X154" s="103"/>
      <c r="Y154" s="103"/>
      <c r="Z154" s="104"/>
    </row>
    <row r="155" spans="1:26" x14ac:dyDescent="0.2">
      <c r="A155" s="137" t="s">
        <v>401</v>
      </c>
      <c r="B155" s="138"/>
      <c r="C155" s="102"/>
      <c r="D155" s="103"/>
      <c r="E155" s="103"/>
      <c r="F155" s="103"/>
      <c r="G155" s="103"/>
      <c r="H155" s="103"/>
      <c r="I155" s="103"/>
      <c r="J155" s="103"/>
      <c r="K155" s="104"/>
      <c r="L155" s="102"/>
      <c r="M155" s="103"/>
      <c r="N155" s="103"/>
      <c r="O155" s="103"/>
      <c r="P155" s="103"/>
      <c r="Q155" s="103"/>
      <c r="R155" s="103"/>
      <c r="S155" s="103"/>
      <c r="T155" s="104"/>
      <c r="U155" s="102"/>
      <c r="V155" s="103"/>
      <c r="W155" s="103"/>
      <c r="X155" s="103"/>
      <c r="Y155" s="103"/>
      <c r="Z155" s="104"/>
    </row>
    <row r="156" spans="1:26" ht="15" customHeight="1" x14ac:dyDescent="0.2">
      <c r="A156" s="137" t="s">
        <v>402</v>
      </c>
      <c r="B156" s="138"/>
      <c r="C156" s="102"/>
      <c r="D156" s="103"/>
      <c r="E156" s="103"/>
      <c r="F156" s="103"/>
      <c r="G156" s="103"/>
      <c r="H156" s="103"/>
      <c r="I156" s="103"/>
      <c r="J156" s="103"/>
      <c r="K156" s="104"/>
      <c r="L156" s="102"/>
      <c r="M156" s="103"/>
      <c r="N156" s="103"/>
      <c r="O156" s="103"/>
      <c r="P156" s="103"/>
      <c r="Q156" s="103"/>
      <c r="R156" s="103"/>
      <c r="S156" s="103"/>
      <c r="T156" s="104"/>
      <c r="U156" s="102"/>
      <c r="V156" s="103"/>
      <c r="W156" s="103"/>
      <c r="X156" s="103"/>
      <c r="Y156" s="103"/>
      <c r="Z156" s="104"/>
    </row>
    <row r="157" spans="1:26" ht="15" customHeight="1" thickBot="1" x14ac:dyDescent="0.25">
      <c r="A157" s="139" t="s">
        <v>403</v>
      </c>
      <c r="B157" s="140"/>
      <c r="C157" s="105"/>
      <c r="D157" s="106"/>
      <c r="E157" s="106"/>
      <c r="F157" s="106"/>
      <c r="G157" s="106"/>
      <c r="H157" s="106"/>
      <c r="I157" s="106"/>
      <c r="J157" s="106"/>
      <c r="K157" s="107"/>
      <c r="L157" s="105"/>
      <c r="M157" s="106"/>
      <c r="N157" s="106"/>
      <c r="O157" s="106"/>
      <c r="P157" s="106"/>
      <c r="Q157" s="106"/>
      <c r="R157" s="106"/>
      <c r="S157" s="106"/>
      <c r="T157" s="107"/>
      <c r="U157" s="105"/>
      <c r="V157" s="106"/>
      <c r="W157" s="106"/>
      <c r="X157" s="106"/>
      <c r="Y157" s="106"/>
      <c r="Z157" s="107"/>
    </row>
    <row r="158" spans="1:26" x14ac:dyDescent="0.2">
      <c r="A158" s="141" t="s">
        <v>404</v>
      </c>
      <c r="B158" s="142"/>
      <c r="C158" s="109"/>
      <c r="D158" s="110"/>
      <c r="E158" s="110"/>
      <c r="F158" s="110"/>
      <c r="G158" s="110"/>
      <c r="H158" s="110"/>
      <c r="I158" s="110"/>
      <c r="J158" s="110"/>
      <c r="K158" s="111"/>
      <c r="L158" s="109"/>
      <c r="M158" s="110"/>
      <c r="N158" s="110"/>
      <c r="O158" s="110"/>
      <c r="P158" s="110"/>
      <c r="Q158" s="110"/>
      <c r="R158" s="110"/>
      <c r="S158" s="110"/>
      <c r="T158" s="111"/>
      <c r="U158" s="109"/>
      <c r="V158" s="110"/>
      <c r="W158" s="110"/>
      <c r="X158" s="110"/>
      <c r="Y158" s="110"/>
      <c r="Z158" s="111"/>
    </row>
    <row r="159" spans="1:26" x14ac:dyDescent="0.2">
      <c r="A159" s="137" t="s">
        <v>405</v>
      </c>
      <c r="B159" s="138"/>
      <c r="C159" s="102"/>
      <c r="D159" s="103"/>
      <c r="E159" s="103"/>
      <c r="F159" s="103"/>
      <c r="G159" s="103"/>
      <c r="H159" s="103"/>
      <c r="I159" s="103"/>
      <c r="J159" s="103"/>
      <c r="K159" s="104"/>
      <c r="L159" s="102"/>
      <c r="M159" s="103"/>
      <c r="N159" s="103"/>
      <c r="O159" s="103"/>
      <c r="P159" s="103"/>
      <c r="Q159" s="103"/>
      <c r="R159" s="103"/>
      <c r="S159" s="103"/>
      <c r="T159" s="104"/>
      <c r="U159" s="102"/>
      <c r="V159" s="103"/>
      <c r="W159" s="103"/>
      <c r="X159" s="103"/>
      <c r="Y159" s="103"/>
      <c r="Z159" s="104"/>
    </row>
    <row r="160" spans="1:26" ht="15" customHeight="1" x14ac:dyDescent="0.2">
      <c r="A160" s="137" t="s">
        <v>406</v>
      </c>
      <c r="B160" s="138"/>
      <c r="C160" s="102"/>
      <c r="D160" s="103"/>
      <c r="E160" s="103"/>
      <c r="F160" s="103"/>
      <c r="G160" s="103"/>
      <c r="H160" s="103"/>
      <c r="I160" s="103"/>
      <c r="J160" s="103"/>
      <c r="K160" s="104"/>
      <c r="L160" s="102"/>
      <c r="M160" s="103"/>
      <c r="N160" s="103"/>
      <c r="O160" s="103"/>
      <c r="P160" s="103"/>
      <c r="Q160" s="103"/>
      <c r="R160" s="103"/>
      <c r="S160" s="103"/>
      <c r="T160" s="104"/>
      <c r="U160" s="102"/>
      <c r="V160" s="103"/>
      <c r="W160" s="103"/>
      <c r="X160" s="103"/>
      <c r="Y160" s="103"/>
      <c r="Z160" s="104"/>
    </row>
    <row r="161" spans="1:26" x14ac:dyDescent="0.2">
      <c r="A161" s="137" t="s">
        <v>407</v>
      </c>
      <c r="B161" s="138"/>
      <c r="C161" s="102"/>
      <c r="D161" s="103"/>
      <c r="E161" s="103"/>
      <c r="F161" s="103"/>
      <c r="G161" s="103"/>
      <c r="H161" s="103"/>
      <c r="I161" s="103"/>
      <c r="J161" s="103"/>
      <c r="K161" s="104"/>
      <c r="L161" s="102"/>
      <c r="M161" s="103"/>
      <c r="N161" s="103"/>
      <c r="O161" s="103"/>
      <c r="P161" s="103"/>
      <c r="Q161" s="103"/>
      <c r="R161" s="103"/>
      <c r="S161" s="103"/>
      <c r="T161" s="104"/>
      <c r="U161" s="102"/>
      <c r="V161" s="103"/>
      <c r="W161" s="103"/>
      <c r="X161" s="103"/>
      <c r="Y161" s="103"/>
      <c r="Z161" s="104"/>
    </row>
    <row r="162" spans="1:26" ht="15" customHeight="1" x14ac:dyDescent="0.2">
      <c r="A162" s="137" t="s">
        <v>408</v>
      </c>
      <c r="B162" s="138"/>
      <c r="C162" s="102"/>
      <c r="D162" s="103"/>
      <c r="E162" s="103"/>
      <c r="F162" s="103"/>
      <c r="G162" s="103"/>
      <c r="H162" s="103"/>
      <c r="I162" s="103"/>
      <c r="J162" s="103"/>
      <c r="K162" s="104"/>
      <c r="L162" s="102"/>
      <c r="M162" s="103"/>
      <c r="N162" s="103"/>
      <c r="O162" s="103"/>
      <c r="P162" s="103"/>
      <c r="Q162" s="103"/>
      <c r="R162" s="103"/>
      <c r="S162" s="103"/>
      <c r="T162" s="104"/>
      <c r="U162" s="102"/>
      <c r="V162" s="103"/>
      <c r="W162" s="103"/>
      <c r="X162" s="103"/>
      <c r="Y162" s="103"/>
      <c r="Z162" s="104"/>
    </row>
    <row r="163" spans="1:26" x14ac:dyDescent="0.2">
      <c r="A163" s="137" t="s">
        <v>409</v>
      </c>
      <c r="B163" s="138"/>
      <c r="C163" s="102"/>
      <c r="D163" s="103"/>
      <c r="E163" s="103"/>
      <c r="F163" s="103"/>
      <c r="G163" s="103"/>
      <c r="H163" s="103"/>
      <c r="I163" s="103"/>
      <c r="J163" s="103"/>
      <c r="K163" s="104"/>
      <c r="L163" s="102"/>
      <c r="M163" s="103"/>
      <c r="N163" s="103"/>
      <c r="O163" s="103"/>
      <c r="P163" s="103"/>
      <c r="Q163" s="103"/>
      <c r="R163" s="103"/>
      <c r="S163" s="103"/>
      <c r="T163" s="104"/>
      <c r="U163" s="102"/>
      <c r="V163" s="103"/>
      <c r="W163" s="103"/>
      <c r="X163" s="103"/>
      <c r="Y163" s="103"/>
      <c r="Z163" s="104"/>
    </row>
    <row r="164" spans="1:26" x14ac:dyDescent="0.2">
      <c r="A164" s="137" t="s">
        <v>410</v>
      </c>
      <c r="B164" s="138"/>
      <c r="C164" s="102"/>
      <c r="D164" s="103"/>
      <c r="E164" s="103"/>
      <c r="F164" s="103"/>
      <c r="G164" s="103"/>
      <c r="H164" s="103"/>
      <c r="I164" s="103"/>
      <c r="J164" s="103"/>
      <c r="K164" s="104"/>
      <c r="L164" s="102"/>
      <c r="M164" s="103"/>
      <c r="N164" s="103"/>
      <c r="O164" s="103"/>
      <c r="P164" s="103"/>
      <c r="Q164" s="103"/>
      <c r="R164" s="103"/>
      <c r="S164" s="103"/>
      <c r="T164" s="104"/>
      <c r="U164" s="102"/>
      <c r="V164" s="103"/>
      <c r="W164" s="103"/>
      <c r="X164" s="103"/>
      <c r="Y164" s="103"/>
      <c r="Z164" s="104"/>
    </row>
    <row r="165" spans="1:26" x14ac:dyDescent="0.2">
      <c r="A165" s="137" t="s">
        <v>411</v>
      </c>
      <c r="B165" s="138"/>
      <c r="C165" s="102"/>
      <c r="D165" s="103"/>
      <c r="E165" s="103"/>
      <c r="F165" s="103"/>
      <c r="G165" s="103"/>
      <c r="H165" s="103"/>
      <c r="I165" s="103"/>
      <c r="J165" s="103"/>
      <c r="K165" s="104"/>
      <c r="L165" s="102"/>
      <c r="M165" s="103"/>
      <c r="N165" s="103"/>
      <c r="O165" s="103"/>
      <c r="P165" s="103"/>
      <c r="Q165" s="103"/>
      <c r="R165" s="103"/>
      <c r="S165" s="103"/>
      <c r="T165" s="104"/>
      <c r="U165" s="102"/>
      <c r="V165" s="103"/>
      <c r="W165" s="103"/>
      <c r="X165" s="103"/>
      <c r="Y165" s="103"/>
      <c r="Z165" s="104"/>
    </row>
    <row r="166" spans="1:26" x14ac:dyDescent="0.2">
      <c r="A166" s="137" t="s">
        <v>412</v>
      </c>
      <c r="B166" s="138"/>
      <c r="C166" s="102"/>
      <c r="D166" s="103"/>
      <c r="E166" s="103"/>
      <c r="F166" s="103"/>
      <c r="G166" s="103"/>
      <c r="H166" s="103"/>
      <c r="I166" s="103"/>
      <c r="J166" s="103"/>
      <c r="K166" s="104"/>
      <c r="L166" s="102"/>
      <c r="M166" s="103"/>
      <c r="N166" s="103"/>
      <c r="O166" s="103"/>
      <c r="P166" s="103"/>
      <c r="Q166" s="103"/>
      <c r="R166" s="103"/>
      <c r="S166" s="103"/>
      <c r="T166" s="104"/>
      <c r="U166" s="102"/>
      <c r="V166" s="103"/>
      <c r="W166" s="103"/>
      <c r="X166" s="103"/>
      <c r="Y166" s="103"/>
      <c r="Z166" s="104"/>
    </row>
    <row r="167" spans="1:26" x14ac:dyDescent="0.2">
      <c r="A167" s="137" t="s">
        <v>413</v>
      </c>
      <c r="B167" s="138"/>
      <c r="C167" s="102"/>
      <c r="D167" s="103"/>
      <c r="E167" s="103"/>
      <c r="F167" s="103"/>
      <c r="G167" s="103"/>
      <c r="H167" s="103"/>
      <c r="I167" s="103"/>
      <c r="J167" s="103"/>
      <c r="K167" s="104"/>
      <c r="L167" s="102"/>
      <c r="M167" s="103"/>
      <c r="N167" s="103"/>
      <c r="O167" s="103"/>
      <c r="P167" s="103"/>
      <c r="Q167" s="103"/>
      <c r="R167" s="103"/>
      <c r="S167" s="103"/>
      <c r="T167" s="104"/>
      <c r="U167" s="102"/>
      <c r="V167" s="103"/>
      <c r="W167" s="103"/>
      <c r="X167" s="103"/>
      <c r="Y167" s="103"/>
      <c r="Z167" s="104"/>
    </row>
    <row r="168" spans="1:26" ht="16" thickBot="1" x14ac:dyDescent="0.25">
      <c r="A168" s="139" t="s">
        <v>414</v>
      </c>
      <c r="B168" s="140"/>
      <c r="C168" s="105"/>
      <c r="D168" s="106"/>
      <c r="E168" s="106"/>
      <c r="F168" s="106"/>
      <c r="G168" s="106"/>
      <c r="H168" s="106"/>
      <c r="I168" s="106"/>
      <c r="J168" s="106"/>
      <c r="K168" s="107"/>
      <c r="L168" s="105"/>
      <c r="M168" s="106"/>
      <c r="N168" s="106"/>
      <c r="O168" s="106"/>
      <c r="P168" s="106"/>
      <c r="Q168" s="106"/>
      <c r="R168" s="106"/>
      <c r="S168" s="106"/>
      <c r="T168" s="107"/>
      <c r="U168" s="105"/>
      <c r="V168" s="106"/>
      <c r="W168" s="106"/>
      <c r="X168" s="106"/>
      <c r="Y168" s="106"/>
      <c r="Z168" s="107"/>
    </row>
    <row r="169" spans="1:26" x14ac:dyDescent="0.2">
      <c r="A169" s="141" t="s">
        <v>415</v>
      </c>
      <c r="B169" s="142"/>
      <c r="C169" s="109"/>
      <c r="D169" s="110"/>
      <c r="E169" s="110"/>
      <c r="F169" s="110"/>
      <c r="G169" s="110"/>
      <c r="H169" s="110"/>
      <c r="I169" s="110"/>
      <c r="J169" s="110"/>
      <c r="K169" s="111"/>
      <c r="L169" s="109"/>
      <c r="M169" s="110"/>
      <c r="N169" s="110"/>
      <c r="O169" s="110"/>
      <c r="P169" s="110"/>
      <c r="Q169" s="110"/>
      <c r="R169" s="110"/>
      <c r="S169" s="110"/>
      <c r="T169" s="111"/>
      <c r="U169" s="109"/>
      <c r="V169" s="110"/>
      <c r="W169" s="110"/>
      <c r="X169" s="110"/>
      <c r="Y169" s="110"/>
      <c r="Z169" s="111"/>
    </row>
    <row r="170" spans="1:26" ht="15" customHeight="1" x14ac:dyDescent="0.2">
      <c r="A170" s="137" t="s">
        <v>416</v>
      </c>
      <c r="B170" s="138"/>
      <c r="C170" s="102"/>
      <c r="D170" s="103"/>
      <c r="E170" s="103"/>
      <c r="F170" s="103"/>
      <c r="G170" s="103"/>
      <c r="H170" s="103"/>
      <c r="I170" s="103"/>
      <c r="J170" s="103"/>
      <c r="K170" s="104"/>
      <c r="L170" s="102"/>
      <c r="M170" s="103"/>
      <c r="N170" s="103"/>
      <c r="O170" s="103"/>
      <c r="P170" s="103"/>
      <c r="Q170" s="103"/>
      <c r="R170" s="103"/>
      <c r="S170" s="103"/>
      <c r="T170" s="104"/>
      <c r="U170" s="102"/>
      <c r="V170" s="103"/>
      <c r="W170" s="103"/>
      <c r="X170" s="103"/>
      <c r="Y170" s="103"/>
      <c r="Z170" s="104"/>
    </row>
    <row r="171" spans="1:26" ht="15" customHeight="1" x14ac:dyDescent="0.2">
      <c r="A171" s="137" t="s">
        <v>417</v>
      </c>
      <c r="B171" s="138"/>
      <c r="C171" s="102"/>
      <c r="D171" s="103"/>
      <c r="E171" s="103"/>
      <c r="F171" s="103"/>
      <c r="G171" s="103"/>
      <c r="H171" s="103"/>
      <c r="I171" s="103"/>
      <c r="J171" s="103"/>
      <c r="K171" s="104"/>
      <c r="L171" s="102"/>
      <c r="M171" s="103"/>
      <c r="N171" s="103"/>
      <c r="O171" s="103"/>
      <c r="P171" s="103"/>
      <c r="Q171" s="103"/>
      <c r="R171" s="103"/>
      <c r="S171" s="103"/>
      <c r="T171" s="104"/>
      <c r="U171" s="102"/>
      <c r="V171" s="103"/>
      <c r="W171" s="103"/>
      <c r="X171" s="103"/>
      <c r="Y171" s="103"/>
      <c r="Z171" s="104"/>
    </row>
    <row r="172" spans="1:26" x14ac:dyDescent="0.2">
      <c r="A172" s="137" t="s">
        <v>418</v>
      </c>
      <c r="B172" s="138"/>
      <c r="C172" s="102"/>
      <c r="D172" s="103"/>
      <c r="E172" s="103"/>
      <c r="F172" s="103"/>
      <c r="G172" s="103"/>
      <c r="H172" s="103"/>
      <c r="I172" s="103"/>
      <c r="J172" s="103"/>
      <c r="K172" s="104"/>
      <c r="L172" s="102"/>
      <c r="M172" s="103"/>
      <c r="N172" s="103"/>
      <c r="O172" s="103"/>
      <c r="P172" s="103"/>
      <c r="Q172" s="103"/>
      <c r="R172" s="103"/>
      <c r="S172" s="103"/>
      <c r="T172" s="104"/>
      <c r="U172" s="102"/>
      <c r="V172" s="103"/>
      <c r="W172" s="103"/>
      <c r="X172" s="103"/>
      <c r="Y172" s="103"/>
      <c r="Z172" s="104"/>
    </row>
    <row r="173" spans="1:26" ht="15" customHeight="1" x14ac:dyDescent="0.2">
      <c r="A173" s="137" t="s">
        <v>419</v>
      </c>
      <c r="B173" s="138"/>
      <c r="C173" s="102"/>
      <c r="D173" s="103"/>
      <c r="E173" s="103"/>
      <c r="F173" s="103"/>
      <c r="G173" s="103"/>
      <c r="H173" s="103"/>
      <c r="I173" s="103"/>
      <c r="J173" s="103"/>
      <c r="K173" s="104"/>
      <c r="L173" s="102"/>
      <c r="M173" s="103"/>
      <c r="N173" s="103"/>
      <c r="O173" s="103"/>
      <c r="P173" s="103"/>
      <c r="Q173" s="103"/>
      <c r="R173" s="103"/>
      <c r="S173" s="103"/>
      <c r="T173" s="104"/>
      <c r="U173" s="102"/>
      <c r="V173" s="103"/>
      <c r="W173" s="103"/>
      <c r="X173" s="103"/>
      <c r="Y173" s="103"/>
      <c r="Z173" s="104"/>
    </row>
    <row r="174" spans="1:26" x14ac:dyDescent="0.2">
      <c r="A174" s="137" t="s">
        <v>420</v>
      </c>
      <c r="B174" s="138"/>
      <c r="C174" s="102"/>
      <c r="D174" s="103"/>
      <c r="E174" s="103"/>
      <c r="F174" s="103"/>
      <c r="G174" s="103"/>
      <c r="H174" s="103"/>
      <c r="I174" s="103"/>
      <c r="J174" s="103"/>
      <c r="K174" s="104"/>
      <c r="L174" s="102"/>
      <c r="M174" s="103"/>
      <c r="N174" s="103"/>
      <c r="O174" s="103"/>
      <c r="P174" s="103"/>
      <c r="Q174" s="103"/>
      <c r="R174" s="103"/>
      <c r="S174" s="103"/>
      <c r="T174" s="104"/>
      <c r="U174" s="102"/>
      <c r="V174" s="103"/>
      <c r="W174" s="103"/>
      <c r="X174" s="103"/>
      <c r="Y174" s="103"/>
      <c r="Z174" s="104"/>
    </row>
    <row r="175" spans="1:26" x14ac:dyDescent="0.2">
      <c r="A175" s="137" t="s">
        <v>421</v>
      </c>
      <c r="B175" s="138"/>
      <c r="C175" s="102"/>
      <c r="D175" s="103"/>
      <c r="E175" s="103"/>
      <c r="F175" s="103"/>
      <c r="G175" s="103"/>
      <c r="H175" s="103"/>
      <c r="I175" s="103"/>
      <c r="J175" s="103"/>
      <c r="K175" s="104"/>
      <c r="L175" s="102"/>
      <c r="M175" s="103"/>
      <c r="N175" s="103"/>
      <c r="O175" s="103"/>
      <c r="P175" s="103"/>
      <c r="Q175" s="103"/>
      <c r="R175" s="103"/>
      <c r="S175" s="103"/>
      <c r="T175" s="104"/>
      <c r="U175" s="102"/>
      <c r="V175" s="103"/>
      <c r="W175" s="103"/>
      <c r="X175" s="103"/>
      <c r="Y175" s="103"/>
      <c r="Z175" s="104"/>
    </row>
    <row r="176" spans="1:26" x14ac:dyDescent="0.2">
      <c r="A176" s="137" t="s">
        <v>422</v>
      </c>
      <c r="B176" s="138"/>
      <c r="C176" s="102"/>
      <c r="D176" s="103"/>
      <c r="E176" s="103"/>
      <c r="F176" s="103"/>
      <c r="G176" s="103"/>
      <c r="H176" s="103"/>
      <c r="I176" s="103"/>
      <c r="J176" s="103"/>
      <c r="K176" s="104"/>
      <c r="L176" s="102"/>
      <c r="M176" s="103"/>
      <c r="N176" s="103"/>
      <c r="O176" s="103"/>
      <c r="P176" s="103"/>
      <c r="Q176" s="103"/>
      <c r="R176" s="103"/>
      <c r="S176" s="103"/>
      <c r="T176" s="104"/>
      <c r="U176" s="102"/>
      <c r="V176" s="103"/>
      <c r="W176" s="103"/>
      <c r="X176" s="103"/>
      <c r="Y176" s="103"/>
      <c r="Z176" s="104"/>
    </row>
    <row r="177" spans="1:26" ht="15" customHeight="1" x14ac:dyDescent="0.2">
      <c r="A177" s="137" t="s">
        <v>423</v>
      </c>
      <c r="B177" s="138"/>
      <c r="C177" s="102"/>
      <c r="D177" s="103"/>
      <c r="E177" s="103"/>
      <c r="F177" s="103"/>
      <c r="G177" s="103"/>
      <c r="H177" s="103"/>
      <c r="I177" s="103"/>
      <c r="J177" s="103"/>
      <c r="K177" s="104"/>
      <c r="L177" s="102"/>
      <c r="M177" s="103"/>
      <c r="N177" s="103"/>
      <c r="O177" s="103"/>
      <c r="P177" s="103"/>
      <c r="Q177" s="103"/>
      <c r="R177" s="103"/>
      <c r="S177" s="103"/>
      <c r="T177" s="104"/>
      <c r="U177" s="102"/>
      <c r="V177" s="103"/>
      <c r="W177" s="103"/>
      <c r="X177" s="103"/>
      <c r="Y177" s="103"/>
      <c r="Z177" s="104"/>
    </row>
    <row r="178" spans="1:26" ht="15" customHeight="1" x14ac:dyDescent="0.2">
      <c r="A178" s="137" t="s">
        <v>424</v>
      </c>
      <c r="B178" s="138"/>
      <c r="C178" s="102"/>
      <c r="D178" s="103"/>
      <c r="E178" s="103"/>
      <c r="F178" s="103"/>
      <c r="G178" s="103"/>
      <c r="H178" s="103"/>
      <c r="I178" s="103"/>
      <c r="J178" s="103"/>
      <c r="K178" s="104"/>
      <c r="L178" s="102"/>
      <c r="M178" s="103"/>
      <c r="N178" s="103"/>
      <c r="O178" s="103"/>
      <c r="P178" s="103"/>
      <c r="Q178" s="103"/>
      <c r="R178" s="103"/>
      <c r="S178" s="103"/>
      <c r="T178" s="104"/>
      <c r="U178" s="102"/>
      <c r="V178" s="103"/>
      <c r="W178" s="103"/>
      <c r="X178" s="103"/>
      <c r="Y178" s="103"/>
      <c r="Z178" s="104"/>
    </row>
    <row r="179" spans="1:26" ht="16" thickBot="1" x14ac:dyDescent="0.25">
      <c r="A179" s="139" t="s">
        <v>425</v>
      </c>
      <c r="B179" s="140"/>
      <c r="C179" s="105"/>
      <c r="D179" s="106"/>
      <c r="E179" s="106"/>
      <c r="F179" s="106"/>
      <c r="G179" s="106"/>
      <c r="H179" s="106"/>
      <c r="I179" s="106"/>
      <c r="J179" s="106"/>
      <c r="K179" s="107"/>
      <c r="L179" s="105"/>
      <c r="M179" s="106"/>
      <c r="N179" s="106"/>
      <c r="O179" s="106"/>
      <c r="P179" s="106"/>
      <c r="Q179" s="106"/>
      <c r="R179" s="106"/>
      <c r="S179" s="106"/>
      <c r="T179" s="107"/>
      <c r="U179" s="105"/>
      <c r="V179" s="106"/>
      <c r="W179" s="106"/>
      <c r="X179" s="106"/>
      <c r="Y179" s="106"/>
      <c r="Z179" s="107"/>
    </row>
    <row r="180" spans="1:26" x14ac:dyDescent="0.2">
      <c r="A180" s="141" t="s">
        <v>426</v>
      </c>
      <c r="B180" s="142"/>
      <c r="C180" s="109"/>
      <c r="D180" s="110"/>
      <c r="E180" s="110"/>
      <c r="F180" s="110"/>
      <c r="G180" s="110"/>
      <c r="H180" s="110"/>
      <c r="I180" s="110"/>
      <c r="J180" s="110"/>
      <c r="K180" s="111"/>
      <c r="L180" s="109"/>
      <c r="M180" s="110"/>
      <c r="N180" s="110"/>
      <c r="O180" s="110"/>
      <c r="P180" s="110"/>
      <c r="Q180" s="110"/>
      <c r="R180" s="110"/>
      <c r="S180" s="110"/>
      <c r="T180" s="111"/>
      <c r="U180" s="109"/>
      <c r="V180" s="110"/>
      <c r="W180" s="110"/>
      <c r="X180" s="110"/>
      <c r="Y180" s="110"/>
      <c r="Z180" s="111"/>
    </row>
    <row r="181" spans="1:26" x14ac:dyDescent="0.2">
      <c r="A181" s="137" t="s">
        <v>427</v>
      </c>
      <c r="B181" s="138"/>
      <c r="C181" s="102"/>
      <c r="D181" s="103"/>
      <c r="E181" s="103"/>
      <c r="F181" s="103"/>
      <c r="G181" s="103"/>
      <c r="H181" s="103"/>
      <c r="I181" s="103"/>
      <c r="J181" s="103"/>
      <c r="K181" s="104"/>
      <c r="L181" s="102"/>
      <c r="M181" s="103"/>
      <c r="N181" s="103"/>
      <c r="O181" s="103"/>
      <c r="P181" s="103"/>
      <c r="Q181" s="103"/>
      <c r="R181" s="103"/>
      <c r="S181" s="103"/>
      <c r="T181" s="104"/>
      <c r="U181" s="102"/>
      <c r="V181" s="103"/>
      <c r="W181" s="103"/>
      <c r="X181" s="103"/>
      <c r="Y181" s="103"/>
      <c r="Z181" s="104"/>
    </row>
    <row r="182" spans="1:26" ht="15" customHeight="1" x14ac:dyDescent="0.2">
      <c r="A182" s="137" t="s">
        <v>428</v>
      </c>
      <c r="B182" s="138"/>
      <c r="C182" s="102"/>
      <c r="D182" s="103"/>
      <c r="E182" s="103"/>
      <c r="F182" s="103"/>
      <c r="G182" s="103"/>
      <c r="H182" s="103"/>
      <c r="I182" s="103"/>
      <c r="J182" s="103"/>
      <c r="K182" s="104"/>
      <c r="L182" s="102"/>
      <c r="M182" s="103"/>
      <c r="N182" s="103"/>
      <c r="O182" s="103"/>
      <c r="P182" s="103"/>
      <c r="Q182" s="103"/>
      <c r="R182" s="103"/>
      <c r="S182" s="103"/>
      <c r="T182" s="104"/>
      <c r="U182" s="102"/>
      <c r="V182" s="103"/>
      <c r="W182" s="103"/>
      <c r="X182" s="103"/>
      <c r="Y182" s="103"/>
      <c r="Z182" s="104"/>
    </row>
    <row r="183" spans="1:26" ht="15" customHeight="1" x14ac:dyDescent="0.2">
      <c r="A183" s="137" t="s">
        <v>429</v>
      </c>
      <c r="B183" s="138"/>
      <c r="C183" s="102"/>
      <c r="D183" s="103"/>
      <c r="E183" s="103"/>
      <c r="F183" s="103"/>
      <c r="G183" s="103"/>
      <c r="H183" s="103"/>
      <c r="I183" s="103"/>
      <c r="J183" s="103"/>
      <c r="K183" s="104"/>
      <c r="L183" s="102"/>
      <c r="M183" s="103"/>
      <c r="N183" s="103"/>
      <c r="O183" s="103"/>
      <c r="P183" s="103"/>
      <c r="Q183" s="103"/>
      <c r="R183" s="103"/>
      <c r="S183" s="103"/>
      <c r="T183" s="104"/>
      <c r="U183" s="102"/>
      <c r="V183" s="103"/>
      <c r="W183" s="103"/>
      <c r="X183" s="103"/>
      <c r="Y183" s="103"/>
      <c r="Z183" s="104"/>
    </row>
    <row r="184" spans="1:26" ht="15" customHeight="1" x14ac:dyDescent="0.2">
      <c r="A184" s="137" t="s">
        <v>430</v>
      </c>
      <c r="B184" s="138"/>
      <c r="C184" s="102"/>
      <c r="D184" s="103"/>
      <c r="E184" s="103"/>
      <c r="F184" s="103"/>
      <c r="G184" s="103"/>
      <c r="H184" s="103"/>
      <c r="I184" s="103"/>
      <c r="J184" s="103"/>
      <c r="K184" s="104"/>
      <c r="L184" s="102"/>
      <c r="M184" s="103"/>
      <c r="N184" s="103"/>
      <c r="O184" s="103"/>
      <c r="P184" s="103"/>
      <c r="Q184" s="103"/>
      <c r="R184" s="103"/>
      <c r="S184" s="103"/>
      <c r="T184" s="104"/>
      <c r="U184" s="102"/>
      <c r="V184" s="103"/>
      <c r="W184" s="103"/>
      <c r="X184" s="103"/>
      <c r="Y184" s="103"/>
      <c r="Z184" s="104"/>
    </row>
    <row r="185" spans="1:26" ht="15" customHeight="1" x14ac:dyDescent="0.2">
      <c r="A185" s="137" t="s">
        <v>431</v>
      </c>
      <c r="B185" s="138"/>
      <c r="C185" s="102"/>
      <c r="D185" s="103"/>
      <c r="E185" s="103"/>
      <c r="F185" s="103"/>
      <c r="G185" s="103"/>
      <c r="H185" s="103"/>
      <c r="I185" s="103"/>
      <c r="J185" s="103"/>
      <c r="K185" s="104"/>
      <c r="L185" s="102"/>
      <c r="M185" s="103"/>
      <c r="N185" s="103"/>
      <c r="O185" s="103"/>
      <c r="P185" s="103"/>
      <c r="Q185" s="103"/>
      <c r="R185" s="103"/>
      <c r="S185" s="103"/>
      <c r="T185" s="104"/>
      <c r="U185" s="102"/>
      <c r="V185" s="103"/>
      <c r="W185" s="103"/>
      <c r="X185" s="103"/>
      <c r="Y185" s="103"/>
      <c r="Z185" s="104"/>
    </row>
    <row r="186" spans="1:26" x14ac:dyDescent="0.2">
      <c r="A186" s="137" t="s">
        <v>432</v>
      </c>
      <c r="B186" s="138"/>
      <c r="C186" s="102"/>
      <c r="D186" s="103"/>
      <c r="E186" s="103"/>
      <c r="F186" s="103"/>
      <c r="G186" s="103"/>
      <c r="H186" s="103"/>
      <c r="I186" s="103"/>
      <c r="J186" s="103"/>
      <c r="K186" s="104"/>
      <c r="L186" s="102"/>
      <c r="M186" s="103"/>
      <c r="N186" s="103"/>
      <c r="O186" s="103"/>
      <c r="P186" s="103"/>
      <c r="Q186" s="103"/>
      <c r="R186" s="103"/>
      <c r="S186" s="103"/>
      <c r="T186" s="104"/>
      <c r="U186" s="102"/>
      <c r="V186" s="103"/>
      <c r="W186" s="103"/>
      <c r="X186" s="103"/>
      <c r="Y186" s="103"/>
      <c r="Z186" s="104"/>
    </row>
    <row r="187" spans="1:26" x14ac:dyDescent="0.2">
      <c r="A187" s="137" t="s">
        <v>433</v>
      </c>
      <c r="B187" s="138"/>
      <c r="C187" s="102"/>
      <c r="D187" s="103"/>
      <c r="E187" s="103"/>
      <c r="F187" s="103"/>
      <c r="G187" s="103"/>
      <c r="H187" s="103"/>
      <c r="I187" s="103"/>
      <c r="J187" s="103"/>
      <c r="K187" s="104"/>
      <c r="L187" s="102"/>
      <c r="M187" s="103"/>
      <c r="N187" s="103"/>
      <c r="O187" s="103"/>
      <c r="P187" s="103"/>
      <c r="Q187" s="103"/>
      <c r="R187" s="103"/>
      <c r="S187" s="103"/>
      <c r="T187" s="104"/>
      <c r="U187" s="102"/>
      <c r="V187" s="103"/>
      <c r="W187" s="103"/>
      <c r="X187" s="103"/>
      <c r="Y187" s="103"/>
      <c r="Z187" s="104"/>
    </row>
    <row r="188" spans="1:26" x14ac:dyDescent="0.2">
      <c r="A188" s="137" t="s">
        <v>434</v>
      </c>
      <c r="B188" s="138"/>
      <c r="C188" s="102"/>
      <c r="D188" s="103"/>
      <c r="E188" s="103"/>
      <c r="F188" s="103"/>
      <c r="G188" s="103"/>
      <c r="H188" s="103"/>
      <c r="I188" s="103"/>
      <c r="J188" s="103"/>
      <c r="K188" s="104"/>
      <c r="L188" s="102"/>
      <c r="M188" s="103"/>
      <c r="N188" s="103"/>
      <c r="O188" s="103"/>
      <c r="P188" s="103"/>
      <c r="Q188" s="103"/>
      <c r="R188" s="103"/>
      <c r="S188" s="103"/>
      <c r="T188" s="104"/>
      <c r="U188" s="102"/>
      <c r="V188" s="103"/>
      <c r="W188" s="103"/>
      <c r="X188" s="103"/>
      <c r="Y188" s="103"/>
      <c r="Z188" s="104"/>
    </row>
    <row r="189" spans="1:26" x14ac:dyDescent="0.2">
      <c r="A189" s="137" t="s">
        <v>435</v>
      </c>
      <c r="B189" s="138"/>
      <c r="C189" s="102"/>
      <c r="D189" s="103"/>
      <c r="E189" s="103"/>
      <c r="F189" s="103"/>
      <c r="G189" s="103"/>
      <c r="H189" s="103"/>
      <c r="I189" s="103"/>
      <c r="J189" s="103"/>
      <c r="K189" s="104"/>
      <c r="L189" s="102"/>
      <c r="M189" s="103"/>
      <c r="N189" s="103"/>
      <c r="O189" s="103"/>
      <c r="P189" s="103"/>
      <c r="Q189" s="103"/>
      <c r="R189" s="103"/>
      <c r="S189" s="103"/>
      <c r="T189" s="104"/>
      <c r="U189" s="102"/>
      <c r="V189" s="103"/>
      <c r="W189" s="103"/>
      <c r="X189" s="103"/>
      <c r="Y189" s="103"/>
      <c r="Z189" s="104"/>
    </row>
    <row r="190" spans="1:26" ht="16" thickBot="1" x14ac:dyDescent="0.25">
      <c r="A190" s="139" t="s">
        <v>436</v>
      </c>
      <c r="B190" s="140"/>
      <c r="C190" s="105"/>
      <c r="D190" s="106"/>
      <c r="E190" s="106"/>
      <c r="F190" s="106"/>
      <c r="G190" s="106"/>
      <c r="H190" s="106"/>
      <c r="I190" s="106"/>
      <c r="J190" s="106"/>
      <c r="K190" s="107"/>
      <c r="L190" s="105"/>
      <c r="M190" s="106"/>
      <c r="N190" s="106"/>
      <c r="O190" s="106"/>
      <c r="P190" s="106"/>
      <c r="Q190" s="106"/>
      <c r="R190" s="106"/>
      <c r="S190" s="106"/>
      <c r="T190" s="107"/>
      <c r="U190" s="105"/>
      <c r="V190" s="106"/>
      <c r="W190" s="106"/>
      <c r="X190" s="106"/>
      <c r="Y190" s="106"/>
      <c r="Z190" s="107"/>
    </row>
  </sheetData>
  <mergeCells count="192">
    <mergeCell ref="U1:Z1"/>
    <mergeCell ref="A2:B2"/>
    <mergeCell ref="A4:B4"/>
    <mergeCell ref="A5:B5"/>
    <mergeCell ref="A6:B6"/>
    <mergeCell ref="A7:B7"/>
    <mergeCell ref="A8:B8"/>
    <mergeCell ref="A9:B9"/>
    <mergeCell ref="A10:B10"/>
    <mergeCell ref="A1:B1"/>
    <mergeCell ref="C1:K1"/>
    <mergeCell ref="L1:T1"/>
    <mergeCell ref="A17:B17"/>
    <mergeCell ref="A18:B18"/>
    <mergeCell ref="A19:B19"/>
    <mergeCell ref="A20:B20"/>
    <mergeCell ref="A21:B21"/>
    <mergeCell ref="A22:B22"/>
    <mergeCell ref="A11:B11"/>
    <mergeCell ref="A12:B12"/>
    <mergeCell ref="A13:B13"/>
    <mergeCell ref="A14:B14"/>
    <mergeCell ref="A15:B15"/>
    <mergeCell ref="A16:B16"/>
    <mergeCell ref="A29:B29"/>
    <mergeCell ref="A30:B30"/>
    <mergeCell ref="A31:B31"/>
    <mergeCell ref="A32:B32"/>
    <mergeCell ref="A33:B33"/>
    <mergeCell ref="A34:B34"/>
    <mergeCell ref="A23:B23"/>
    <mergeCell ref="A24:B24"/>
    <mergeCell ref="A25:B25"/>
    <mergeCell ref="A26:B26"/>
    <mergeCell ref="A27:B27"/>
    <mergeCell ref="A28:B28"/>
    <mergeCell ref="A41:B41"/>
    <mergeCell ref="A42:B42"/>
    <mergeCell ref="A43:B43"/>
    <mergeCell ref="A44:B44"/>
    <mergeCell ref="A45:B45"/>
    <mergeCell ref="A46:B46"/>
    <mergeCell ref="A35:B35"/>
    <mergeCell ref="A36:B36"/>
    <mergeCell ref="A37:B37"/>
    <mergeCell ref="A38:B38"/>
    <mergeCell ref="A39:B39"/>
    <mergeCell ref="A40:B40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65:B65"/>
    <mergeCell ref="A66:B66"/>
    <mergeCell ref="A67:B67"/>
    <mergeCell ref="A68:B68"/>
    <mergeCell ref="A69:B69"/>
    <mergeCell ref="A70:B70"/>
    <mergeCell ref="A59:B59"/>
    <mergeCell ref="A60:B60"/>
    <mergeCell ref="A61:B61"/>
    <mergeCell ref="A62:B62"/>
    <mergeCell ref="A63:B63"/>
    <mergeCell ref="A64:B64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89:B89"/>
    <mergeCell ref="A90:B90"/>
    <mergeCell ref="A91:B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01:B101"/>
    <mergeCell ref="A102:B102"/>
    <mergeCell ref="A103:B103"/>
    <mergeCell ref="A104:B104"/>
    <mergeCell ref="A105:B105"/>
    <mergeCell ref="A106:B106"/>
    <mergeCell ref="A95:B95"/>
    <mergeCell ref="A96:B96"/>
    <mergeCell ref="A97:B97"/>
    <mergeCell ref="A98:B98"/>
    <mergeCell ref="A99:B99"/>
    <mergeCell ref="A100:B100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37:B137"/>
    <mergeCell ref="A138:B138"/>
    <mergeCell ref="A139:B139"/>
    <mergeCell ref="A140:B140"/>
    <mergeCell ref="A141:B141"/>
    <mergeCell ref="A142:B142"/>
    <mergeCell ref="A131:B131"/>
    <mergeCell ref="A132:B132"/>
    <mergeCell ref="A133:B133"/>
    <mergeCell ref="A134:B134"/>
    <mergeCell ref="A135:B135"/>
    <mergeCell ref="A136:B136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73:B173"/>
    <mergeCell ref="A174:B174"/>
    <mergeCell ref="A175:B175"/>
    <mergeCell ref="A176:B176"/>
    <mergeCell ref="A177:B177"/>
    <mergeCell ref="A178:B178"/>
    <mergeCell ref="A167:B167"/>
    <mergeCell ref="A168:B168"/>
    <mergeCell ref="A169:B169"/>
    <mergeCell ref="A170:B170"/>
    <mergeCell ref="A171:B171"/>
    <mergeCell ref="A172:B172"/>
    <mergeCell ref="A185:B185"/>
    <mergeCell ref="A186:B186"/>
    <mergeCell ref="A187:B187"/>
    <mergeCell ref="A188:B188"/>
    <mergeCell ref="A189:B189"/>
    <mergeCell ref="A190:B190"/>
    <mergeCell ref="A179:B179"/>
    <mergeCell ref="A180:B180"/>
    <mergeCell ref="A181:B181"/>
    <mergeCell ref="A182:B182"/>
    <mergeCell ref="A183:B183"/>
    <mergeCell ref="A184:B184"/>
  </mergeCells>
  <dataValidations count="1">
    <dataValidation type="list" allowBlank="1" showInputMessage="1" showErrorMessage="1" sqref="C180:Z180 C15:Z15 C26:Z26 C37:Z37 C48:Z48 C59:Z59 C70:Z70 C81:Z81 C92:Z92 C103:Z103 C114:Z114 C125:Z125 C136:Z136 C147:Z147 C158:Z158 C169:Z169 C4:Z4" xr:uid="{DF203ADF-FC7B-4B22-BFFF-68E2EFCA0794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3A0F6-AC2F-4855-A458-B6895057C7C7}">
  <dimension ref="A1:F127"/>
  <sheetViews>
    <sheetView zoomScale="99" zoomScaleNormal="99" workbookViewId="0">
      <selection activeCell="C4" sqref="C4"/>
    </sheetView>
  </sheetViews>
  <sheetFormatPr baseColWidth="10" defaultColWidth="8.83203125" defaultRowHeight="15" x14ac:dyDescent="0.2"/>
  <cols>
    <col min="1" max="1" width="22.5" bestFit="1" customWidth="1"/>
    <col min="2" max="2" width="81.6640625" bestFit="1" customWidth="1"/>
    <col min="4" max="5" width="9.1640625" hidden="1" customWidth="1"/>
  </cols>
  <sheetData>
    <row r="1" spans="1:6" ht="20" thickBot="1" x14ac:dyDescent="0.3">
      <c r="B1" s="89" t="str">
        <f>CONCATENATE("CLM Capabilities Assessment: ",'People Assessed'!C7)</f>
        <v xml:space="preserve">CLM Capabilities Assessment: </v>
      </c>
    </row>
    <row r="2" spans="1:6" x14ac:dyDescent="0.2">
      <c r="A2" s="141" t="s">
        <v>1</v>
      </c>
      <c r="B2" s="161"/>
      <c r="C2" s="142"/>
    </row>
    <row r="3" spans="1:6" ht="16" thickBot="1" x14ac:dyDescent="0.25">
      <c r="A3" s="77" t="s">
        <v>94</v>
      </c>
      <c r="B3" s="78" t="s">
        <v>221</v>
      </c>
      <c r="C3" s="79" t="s">
        <v>30</v>
      </c>
    </row>
    <row r="4" spans="1:6" x14ac:dyDescent="0.2">
      <c r="A4" s="158" t="s">
        <v>2</v>
      </c>
      <c r="B4" s="57" t="s">
        <v>95</v>
      </c>
      <c r="C4" s="67"/>
      <c r="D4" t="s">
        <v>38</v>
      </c>
      <c r="E4">
        <f>COUNTIF($C$4:$C$8,"None")</f>
        <v>0</v>
      </c>
    </row>
    <row r="5" spans="1:6" x14ac:dyDescent="0.2">
      <c r="A5" s="159"/>
      <c r="B5" s="2" t="s">
        <v>96</v>
      </c>
      <c r="C5" s="68"/>
      <c r="D5" t="s">
        <v>39</v>
      </c>
      <c r="E5">
        <f>COUNTIF($C$4:$C$8,"Low")</f>
        <v>0</v>
      </c>
    </row>
    <row r="6" spans="1:6" x14ac:dyDescent="0.2">
      <c r="A6" s="159"/>
      <c r="B6" s="2" t="s">
        <v>97</v>
      </c>
      <c r="C6" s="68"/>
      <c r="D6" t="s">
        <v>40</v>
      </c>
      <c r="E6">
        <f>COUNTIF($C$4:$C$8,"Medium")</f>
        <v>0</v>
      </c>
    </row>
    <row r="7" spans="1:6" x14ac:dyDescent="0.2">
      <c r="A7" s="160"/>
      <c r="B7" s="2" t="s">
        <v>98</v>
      </c>
      <c r="C7" s="68"/>
      <c r="D7" t="s">
        <v>41</v>
      </c>
      <c r="E7">
        <f>COUNTIF($C$4:$C$8,"High")</f>
        <v>0</v>
      </c>
    </row>
    <row r="8" spans="1:6" ht="16" thickBot="1" x14ac:dyDescent="0.25">
      <c r="A8" s="69" t="str">
        <f>IF(E8=0,"",VLOOKUP(E8,FiveFit,2))</f>
        <v/>
      </c>
      <c r="B8" s="59" t="s">
        <v>99</v>
      </c>
      <c r="C8" s="70"/>
      <c r="D8" t="s">
        <v>78</v>
      </c>
      <c r="E8">
        <f>E4+(E5*10)+(E6*100)+(E7*1000)</f>
        <v>0</v>
      </c>
      <c r="F8" t="str">
        <f>IF(AND(SUM(E4:E7)&gt;0,SUM(E4:E7)&lt;5),"Fit not assessed until all proficiency levels for this characteristic are rated","")</f>
        <v/>
      </c>
    </row>
    <row r="9" spans="1:6" x14ac:dyDescent="0.2">
      <c r="A9" s="158" t="s">
        <v>3</v>
      </c>
      <c r="B9" s="57" t="s">
        <v>100</v>
      </c>
      <c r="C9" s="67"/>
      <c r="D9" t="s">
        <v>38</v>
      </c>
      <c r="E9">
        <f>COUNTIF($C$9:$C$13,"None")</f>
        <v>0</v>
      </c>
    </row>
    <row r="10" spans="1:6" x14ac:dyDescent="0.2">
      <c r="A10" s="159"/>
      <c r="B10" s="2" t="s">
        <v>101</v>
      </c>
      <c r="C10" s="68"/>
      <c r="D10" t="s">
        <v>39</v>
      </c>
      <c r="E10">
        <f>COUNTIF($C$9:$C$13,"Low")</f>
        <v>0</v>
      </c>
    </row>
    <row r="11" spans="1:6" x14ac:dyDescent="0.2">
      <c r="A11" s="159"/>
      <c r="B11" s="2" t="s">
        <v>102</v>
      </c>
      <c r="C11" s="68"/>
      <c r="D11" t="s">
        <v>40</v>
      </c>
      <c r="E11">
        <f>COUNTIF($C$9:$C$13,"Medium")</f>
        <v>0</v>
      </c>
    </row>
    <row r="12" spans="1:6" x14ac:dyDescent="0.2">
      <c r="A12" s="160"/>
      <c r="B12" s="2" t="s">
        <v>103</v>
      </c>
      <c r="C12" s="68"/>
      <c r="D12" t="s">
        <v>41</v>
      </c>
      <c r="E12">
        <f>COUNTIF($C$9:$C$13,"High")</f>
        <v>0</v>
      </c>
    </row>
    <row r="13" spans="1:6" ht="16" thickBot="1" x14ac:dyDescent="0.25">
      <c r="A13" s="71" t="str">
        <f>IF(E13=0,"",VLOOKUP(E13,FiveFit,2))</f>
        <v/>
      </c>
      <c r="B13" s="53" t="s">
        <v>104</v>
      </c>
      <c r="C13" s="72"/>
      <c r="D13" t="s">
        <v>78</v>
      </c>
      <c r="E13">
        <f>E9+(E10*10)+(E11*100)+(E12*1000)</f>
        <v>0</v>
      </c>
      <c r="F13" t="str">
        <f>IF(AND(SUM(E9:E12)&gt;0,SUM(E9:E12)&lt;5),"Fit not assessed until all proficiency levels for this characteristic are rated","")</f>
        <v/>
      </c>
    </row>
    <row r="14" spans="1:6" x14ac:dyDescent="0.2">
      <c r="A14" s="162" t="s">
        <v>4</v>
      </c>
      <c r="B14" s="57" t="s">
        <v>105</v>
      </c>
      <c r="C14" s="67"/>
      <c r="D14" t="s">
        <v>38</v>
      </c>
      <c r="E14">
        <f>COUNTIF($C$14:$C$18,"None")</f>
        <v>0</v>
      </c>
    </row>
    <row r="15" spans="1:6" x14ac:dyDescent="0.2">
      <c r="A15" s="163"/>
      <c r="B15" s="2" t="s">
        <v>106</v>
      </c>
      <c r="C15" s="68"/>
      <c r="D15" t="s">
        <v>39</v>
      </c>
      <c r="E15">
        <f>COUNTIF($C$14:$C$18,"Low")</f>
        <v>0</v>
      </c>
    </row>
    <row r="16" spans="1:6" x14ac:dyDescent="0.2">
      <c r="A16" s="163"/>
      <c r="B16" s="2" t="s">
        <v>107</v>
      </c>
      <c r="C16" s="68"/>
      <c r="D16" t="s">
        <v>40</v>
      </c>
      <c r="E16">
        <f>COUNTIF($C$14:$C$18,"Medium")</f>
        <v>0</v>
      </c>
    </row>
    <row r="17" spans="1:6" x14ac:dyDescent="0.2">
      <c r="A17" s="163"/>
      <c r="B17" s="2" t="s">
        <v>108</v>
      </c>
      <c r="C17" s="68"/>
      <c r="D17" t="s">
        <v>41</v>
      </c>
      <c r="E17">
        <f>COUNTIF($C$14:$C$18,"High")</f>
        <v>0</v>
      </c>
    </row>
    <row r="18" spans="1:6" ht="16" thickBot="1" x14ac:dyDescent="0.25">
      <c r="A18" s="69" t="str">
        <f>IF(E18=0,"",VLOOKUP(E18,FiveFit,2))</f>
        <v/>
      </c>
      <c r="B18" s="59" t="s">
        <v>109</v>
      </c>
      <c r="C18" s="70"/>
      <c r="D18" t="s">
        <v>78</v>
      </c>
      <c r="E18">
        <f>E14+(E15*10)+(E16*100)+(E17*1000)</f>
        <v>0</v>
      </c>
      <c r="F18" t="str">
        <f>IF(AND(SUM(E14:E17)&gt;0,SUM(E14:E17)&lt;5),"Fit not assessed until all proficiency levels for this characteristic are rated","")</f>
        <v/>
      </c>
    </row>
    <row r="19" spans="1:6" ht="15" customHeight="1" x14ac:dyDescent="0.2">
      <c r="A19" s="162" t="s">
        <v>110</v>
      </c>
      <c r="B19" s="57" t="s">
        <v>111</v>
      </c>
      <c r="C19" s="67"/>
      <c r="D19" t="s">
        <v>38</v>
      </c>
      <c r="E19">
        <f>COUNTIF($C$19:$C$23,"None")</f>
        <v>0</v>
      </c>
    </row>
    <row r="20" spans="1:6" x14ac:dyDescent="0.2">
      <c r="A20" s="163"/>
      <c r="B20" s="2" t="s">
        <v>112</v>
      </c>
      <c r="C20" s="68"/>
      <c r="D20" t="s">
        <v>39</v>
      </c>
      <c r="E20">
        <f>COUNTIF($C$19:$C$23,"Low")</f>
        <v>0</v>
      </c>
    </row>
    <row r="21" spans="1:6" x14ac:dyDescent="0.2">
      <c r="A21" s="163"/>
      <c r="B21" s="2" t="s">
        <v>113</v>
      </c>
      <c r="C21" s="68"/>
      <c r="D21" t="s">
        <v>40</v>
      </c>
      <c r="E21">
        <f>COUNTIF($C$19:$C$23,"Medium")</f>
        <v>0</v>
      </c>
    </row>
    <row r="22" spans="1:6" x14ac:dyDescent="0.2">
      <c r="A22" s="163"/>
      <c r="B22" s="2" t="s">
        <v>114</v>
      </c>
      <c r="C22" s="68"/>
      <c r="D22" t="s">
        <v>41</v>
      </c>
      <c r="E22">
        <f>COUNTIF($C$19:$C$23,"High")</f>
        <v>0</v>
      </c>
    </row>
    <row r="23" spans="1:6" ht="16" thickBot="1" x14ac:dyDescent="0.25">
      <c r="A23" s="74" t="str">
        <f>IF(E23=0,"",VLOOKUP(E23,FiveFit,2))</f>
        <v/>
      </c>
      <c r="B23" s="75" t="s">
        <v>115</v>
      </c>
      <c r="C23" s="76"/>
      <c r="D23" t="s">
        <v>78</v>
      </c>
      <c r="E23">
        <f>E19+(E20*10)+(E21*100)+(E22*1000)</f>
        <v>0</v>
      </c>
      <c r="F23" t="str">
        <f>IF(AND(SUM(E19:E22)&gt;0,SUM(E19:E22)&lt;5),"Fit not assessed until all proficiency levels for this characteristic are rated","")</f>
        <v/>
      </c>
    </row>
    <row r="24" spans="1:6" x14ac:dyDescent="0.2">
      <c r="A24" s="159" t="s">
        <v>5</v>
      </c>
      <c r="B24" s="54" t="s">
        <v>116</v>
      </c>
      <c r="C24" s="73"/>
      <c r="D24" t="s">
        <v>38</v>
      </c>
      <c r="E24">
        <f>COUNTIF($C$24:$C$28,"None")</f>
        <v>0</v>
      </c>
    </row>
    <row r="25" spans="1:6" x14ac:dyDescent="0.2">
      <c r="A25" s="159"/>
      <c r="B25" s="2" t="s">
        <v>117</v>
      </c>
      <c r="C25" s="68"/>
      <c r="D25" t="s">
        <v>39</v>
      </c>
      <c r="E25">
        <f>COUNTIF($C$24:$C$28,"Low")</f>
        <v>0</v>
      </c>
    </row>
    <row r="26" spans="1:6" x14ac:dyDescent="0.2">
      <c r="A26" s="159"/>
      <c r="B26" s="2" t="s">
        <v>118</v>
      </c>
      <c r="C26" s="68"/>
      <c r="D26" t="s">
        <v>40</v>
      </c>
      <c r="E26">
        <f>COUNTIF($C$24:$C$28,"Medium")</f>
        <v>0</v>
      </c>
    </row>
    <row r="27" spans="1:6" x14ac:dyDescent="0.2">
      <c r="A27" s="160"/>
      <c r="B27" s="2" t="s">
        <v>119</v>
      </c>
      <c r="C27" s="68"/>
      <c r="D27" t="s">
        <v>41</v>
      </c>
      <c r="E27">
        <f>COUNTIF($C$24:$C$28,"High")</f>
        <v>0</v>
      </c>
    </row>
    <row r="28" spans="1:6" ht="16" thickBot="1" x14ac:dyDescent="0.25">
      <c r="A28" s="69" t="str">
        <f>IF(E28=0,"",VLOOKUP(E28,FiveFit,2))</f>
        <v/>
      </c>
      <c r="B28" s="59" t="s">
        <v>120</v>
      </c>
      <c r="C28" s="70"/>
      <c r="D28" t="s">
        <v>78</v>
      </c>
      <c r="E28">
        <f>E24+(E25*10)+(E26*100)+(E27*1000)</f>
        <v>0</v>
      </c>
      <c r="F28" t="str">
        <f>IF(AND(SUM(E24:E27)&gt;0,SUM(E24:E27)&lt;5),"Fit not assessed until all proficiency levels for this characteristic are rated","")</f>
        <v/>
      </c>
    </row>
    <row r="29" spans="1:6" x14ac:dyDescent="0.2">
      <c r="A29" s="158" t="s">
        <v>6</v>
      </c>
      <c r="B29" s="57" t="s">
        <v>121</v>
      </c>
      <c r="C29" s="67"/>
      <c r="D29" t="s">
        <v>38</v>
      </c>
      <c r="E29">
        <f>COUNTIF($C$29:$C$33,"None")</f>
        <v>0</v>
      </c>
    </row>
    <row r="30" spans="1:6" x14ac:dyDescent="0.2">
      <c r="A30" s="159"/>
      <c r="B30" s="2" t="s">
        <v>122</v>
      </c>
      <c r="C30" s="68"/>
      <c r="D30" t="s">
        <v>39</v>
      </c>
      <c r="E30">
        <f>COUNTIF($C$29:$C$33,"Low")</f>
        <v>0</v>
      </c>
    </row>
    <row r="31" spans="1:6" x14ac:dyDescent="0.2">
      <c r="A31" s="159"/>
      <c r="B31" s="2" t="s">
        <v>123</v>
      </c>
      <c r="C31" s="68"/>
      <c r="D31" t="s">
        <v>40</v>
      </c>
      <c r="E31">
        <f>COUNTIF($C$29:$C$33,"Medium")</f>
        <v>0</v>
      </c>
    </row>
    <row r="32" spans="1:6" x14ac:dyDescent="0.2">
      <c r="A32" s="160"/>
      <c r="B32" s="2" t="s">
        <v>124</v>
      </c>
      <c r="C32" s="68"/>
      <c r="D32" t="s">
        <v>41</v>
      </c>
      <c r="E32">
        <f>COUNTIF($C$29:$C$33,"High")</f>
        <v>0</v>
      </c>
    </row>
    <row r="33" spans="1:6" ht="16" thickBot="1" x14ac:dyDescent="0.25">
      <c r="A33" s="71" t="str">
        <f>IF(E33=0,"",VLOOKUP(E33,FiveFit,2))</f>
        <v/>
      </c>
      <c r="B33" s="53" t="s">
        <v>125</v>
      </c>
      <c r="C33" s="72"/>
      <c r="D33" t="s">
        <v>78</v>
      </c>
      <c r="E33">
        <f>E29+(E30*10)+(E31*100)+(E32*1000)</f>
        <v>0</v>
      </c>
      <c r="F33" t="str">
        <f>IF(AND(SUM(E29:E32)&gt;0,SUM(E29:E32)&lt;5),"Fit not assessed until all proficiency levels for this characteristic are rated","")</f>
        <v/>
      </c>
    </row>
    <row r="34" spans="1:6" x14ac:dyDescent="0.2">
      <c r="A34" s="158" t="s">
        <v>7</v>
      </c>
      <c r="B34" s="57" t="s">
        <v>126</v>
      </c>
      <c r="C34" s="67"/>
      <c r="D34" t="s">
        <v>38</v>
      </c>
      <c r="E34">
        <f>COUNTIF($C$34:$C$38,"None")</f>
        <v>0</v>
      </c>
    </row>
    <row r="35" spans="1:6" x14ac:dyDescent="0.2">
      <c r="A35" s="159"/>
      <c r="B35" s="2" t="s">
        <v>127</v>
      </c>
      <c r="C35" s="68"/>
      <c r="D35" t="s">
        <v>39</v>
      </c>
      <c r="E35">
        <f>COUNTIF($C$34:$C$38,"Low")</f>
        <v>0</v>
      </c>
    </row>
    <row r="36" spans="1:6" x14ac:dyDescent="0.2">
      <c r="A36" s="159"/>
      <c r="B36" s="2" t="s">
        <v>128</v>
      </c>
      <c r="C36" s="68"/>
      <c r="D36" t="s">
        <v>40</v>
      </c>
      <c r="E36">
        <f>COUNTIF($C$34:$C$38,"Medium")</f>
        <v>0</v>
      </c>
    </row>
    <row r="37" spans="1:6" x14ac:dyDescent="0.2">
      <c r="A37" s="160"/>
      <c r="B37" s="2" t="s">
        <v>129</v>
      </c>
      <c r="C37" s="68"/>
      <c r="D37" t="s">
        <v>41</v>
      </c>
      <c r="E37">
        <f>COUNTIF($C$34:$C$38,"High")</f>
        <v>0</v>
      </c>
    </row>
    <row r="38" spans="1:6" ht="16" thickBot="1" x14ac:dyDescent="0.25">
      <c r="A38" s="69" t="str">
        <f>IF(E38=0,"",VLOOKUP(E38,FiveFit,2))</f>
        <v/>
      </c>
      <c r="B38" s="59" t="s">
        <v>130</v>
      </c>
      <c r="C38" s="70"/>
      <c r="D38" t="s">
        <v>78</v>
      </c>
      <c r="E38">
        <f>E34+(E35*10)+(E36*100)+(E37*1000)</f>
        <v>0</v>
      </c>
      <c r="F38" t="str">
        <f>IF(AND(SUM(E34:E37)&gt;0,SUM(E34:E37)&lt;5),"Fit not assessed until all proficiency levels for this characteristic are rated","")</f>
        <v/>
      </c>
    </row>
    <row r="39" spans="1:6" x14ac:dyDescent="0.2">
      <c r="A39" s="158" t="s">
        <v>8</v>
      </c>
      <c r="B39" s="57" t="s">
        <v>131</v>
      </c>
      <c r="C39" s="67"/>
      <c r="D39" t="s">
        <v>38</v>
      </c>
      <c r="E39">
        <f>COUNTIF($C$39:$C$43,"None")</f>
        <v>0</v>
      </c>
    </row>
    <row r="40" spans="1:6" x14ac:dyDescent="0.2">
      <c r="A40" s="159"/>
      <c r="B40" s="2" t="s">
        <v>132</v>
      </c>
      <c r="C40" s="68"/>
      <c r="D40" t="s">
        <v>39</v>
      </c>
      <c r="E40">
        <f>COUNTIF($C$39:$C$43,"Low")</f>
        <v>0</v>
      </c>
    </row>
    <row r="41" spans="1:6" x14ac:dyDescent="0.2">
      <c r="A41" s="159"/>
      <c r="B41" s="2" t="s">
        <v>133</v>
      </c>
      <c r="C41" s="68"/>
      <c r="D41" t="s">
        <v>40</v>
      </c>
      <c r="E41">
        <f>COUNTIF($C$39:$C$43,"Medium")</f>
        <v>0</v>
      </c>
    </row>
    <row r="42" spans="1:6" x14ac:dyDescent="0.2">
      <c r="A42" s="160"/>
      <c r="B42" s="2" t="s">
        <v>134</v>
      </c>
      <c r="C42" s="68"/>
      <c r="D42" t="s">
        <v>41</v>
      </c>
      <c r="E42">
        <f>COUNTIF($C$39:$C$43,"High")</f>
        <v>0</v>
      </c>
    </row>
    <row r="43" spans="1:6" ht="16" thickBot="1" x14ac:dyDescent="0.25">
      <c r="A43" s="69" t="str">
        <f>IF(E43=0,"",VLOOKUP(E43,FiveFit,2))</f>
        <v/>
      </c>
      <c r="B43" s="59" t="s">
        <v>135</v>
      </c>
      <c r="C43" s="70"/>
      <c r="D43" t="s">
        <v>78</v>
      </c>
      <c r="E43">
        <f>E39+(E40*10)+(E41*100)+(E42*1000)</f>
        <v>0</v>
      </c>
      <c r="F43" t="str">
        <f>IF(AND(SUM(E39:E42)&gt;0,SUM(E39:E42)&lt;5),"Fit not assessed until all proficiency levels for this characteristic are rated","")</f>
        <v/>
      </c>
    </row>
    <row r="44" spans="1:6" x14ac:dyDescent="0.2">
      <c r="A44" s="158" t="s">
        <v>9</v>
      </c>
      <c r="B44" s="57" t="s">
        <v>136</v>
      </c>
      <c r="C44" s="67"/>
      <c r="D44" t="s">
        <v>38</v>
      </c>
      <c r="E44">
        <f>COUNTIF($C$44:$C$48,"None")</f>
        <v>0</v>
      </c>
    </row>
    <row r="45" spans="1:6" x14ac:dyDescent="0.2">
      <c r="A45" s="159"/>
      <c r="B45" s="2" t="s">
        <v>137</v>
      </c>
      <c r="C45" s="68"/>
      <c r="D45" t="s">
        <v>39</v>
      </c>
      <c r="E45">
        <f>COUNTIF($C$44:$C$48,"Low")</f>
        <v>0</v>
      </c>
    </row>
    <row r="46" spans="1:6" x14ac:dyDescent="0.2">
      <c r="A46" s="159"/>
      <c r="B46" s="2" t="s">
        <v>138</v>
      </c>
      <c r="C46" s="68"/>
      <c r="D46" t="s">
        <v>40</v>
      </c>
      <c r="E46">
        <f>COUNTIF($C$44:$C$48,"Medium")</f>
        <v>0</v>
      </c>
    </row>
    <row r="47" spans="1:6" x14ac:dyDescent="0.2">
      <c r="A47" s="160"/>
      <c r="B47" s="2" t="s">
        <v>139</v>
      </c>
      <c r="C47" s="68"/>
      <c r="D47" t="s">
        <v>41</v>
      </c>
      <c r="E47">
        <f>COUNTIF($C$44:$C$48,"High")</f>
        <v>0</v>
      </c>
    </row>
    <row r="48" spans="1:6" ht="16" thickBot="1" x14ac:dyDescent="0.25">
      <c r="A48" s="69" t="str">
        <f>IF(E48=0,"",VLOOKUP(E48,FiveFit,2))</f>
        <v/>
      </c>
      <c r="B48" s="59" t="s">
        <v>140</v>
      </c>
      <c r="C48" s="70"/>
      <c r="D48" t="s">
        <v>78</v>
      </c>
      <c r="E48">
        <f>E44+(E45*10)+(E46*100)+(E47*1000)</f>
        <v>0</v>
      </c>
      <c r="F48" t="str">
        <f>IF(AND(SUM(E44:E47)&gt;0,SUM(E44:E47)&lt;5),"Fit not assessed until all proficiency levels for this characteristic are rated","")</f>
        <v/>
      </c>
    </row>
    <row r="49" spans="1:6" x14ac:dyDescent="0.2">
      <c r="A49" s="141" t="s">
        <v>17</v>
      </c>
      <c r="B49" s="161"/>
      <c r="C49" s="142"/>
    </row>
    <row r="50" spans="1:6" ht="16" thickBot="1" x14ac:dyDescent="0.25">
      <c r="A50" s="77" t="s">
        <v>141</v>
      </c>
      <c r="B50" s="78" t="s">
        <v>221</v>
      </c>
      <c r="C50" s="79" t="s">
        <v>30</v>
      </c>
    </row>
    <row r="51" spans="1:6" x14ac:dyDescent="0.2">
      <c r="A51" s="158" t="s">
        <v>18</v>
      </c>
      <c r="B51" s="57" t="s">
        <v>142</v>
      </c>
      <c r="C51" s="67"/>
      <c r="D51" t="s">
        <v>38</v>
      </c>
      <c r="E51">
        <f>COUNTIF($C$51:$C$55,"None")</f>
        <v>0</v>
      </c>
    </row>
    <row r="52" spans="1:6" x14ac:dyDescent="0.2">
      <c r="A52" s="159"/>
      <c r="B52" s="2" t="s">
        <v>143</v>
      </c>
      <c r="C52" s="68"/>
      <c r="D52" t="s">
        <v>39</v>
      </c>
      <c r="E52">
        <f>COUNTIF($C$51:$C$55,"Low")</f>
        <v>0</v>
      </c>
    </row>
    <row r="53" spans="1:6" x14ac:dyDescent="0.2">
      <c r="A53" s="159"/>
      <c r="B53" s="2" t="s">
        <v>144</v>
      </c>
      <c r="C53" s="68"/>
      <c r="D53" t="s">
        <v>40</v>
      </c>
      <c r="E53">
        <f>COUNTIF($C$51:$C$55,"Medium")</f>
        <v>0</v>
      </c>
    </row>
    <row r="54" spans="1:6" x14ac:dyDescent="0.2">
      <c r="A54" s="160"/>
      <c r="B54" s="2" t="s">
        <v>145</v>
      </c>
      <c r="C54" s="68"/>
      <c r="D54" t="s">
        <v>41</v>
      </c>
      <c r="E54">
        <f>COUNTIF($C$51:$C$55,"High")</f>
        <v>0</v>
      </c>
    </row>
    <row r="55" spans="1:6" ht="16" thickBot="1" x14ac:dyDescent="0.25">
      <c r="A55" s="69" t="str">
        <f>IF(E55=0,"",VLOOKUP(E55,FiveFit,2))</f>
        <v/>
      </c>
      <c r="B55" s="59" t="s">
        <v>146</v>
      </c>
      <c r="C55" s="70"/>
      <c r="D55" t="s">
        <v>78</v>
      </c>
      <c r="E55">
        <f>E51+(E52*10)+(E53*100)+(E54*1000)</f>
        <v>0</v>
      </c>
      <c r="F55" t="str">
        <f>IF(AND(SUM(E51:E54)&gt;0,SUM(E51:E54)&lt;5),"Fit not assessed until all proficiency levels for this skill are rated","")</f>
        <v/>
      </c>
    </row>
    <row r="56" spans="1:6" x14ac:dyDescent="0.2">
      <c r="A56" s="158" t="s">
        <v>19</v>
      </c>
      <c r="B56" s="57" t="s">
        <v>147</v>
      </c>
      <c r="C56" s="67"/>
      <c r="D56" t="s">
        <v>38</v>
      </c>
      <c r="E56">
        <f>COUNTIF($C$56:$C$60,"None")</f>
        <v>0</v>
      </c>
    </row>
    <row r="57" spans="1:6" x14ac:dyDescent="0.2">
      <c r="A57" s="159"/>
      <c r="B57" s="2" t="s">
        <v>148</v>
      </c>
      <c r="C57" s="68"/>
      <c r="D57" t="s">
        <v>39</v>
      </c>
      <c r="E57">
        <f>COUNTIF($C$56:$C$60,"Low")</f>
        <v>0</v>
      </c>
    </row>
    <row r="58" spans="1:6" x14ac:dyDescent="0.2">
      <c r="A58" s="159"/>
      <c r="B58" s="2" t="s">
        <v>149</v>
      </c>
      <c r="C58" s="68"/>
      <c r="D58" t="s">
        <v>40</v>
      </c>
      <c r="E58">
        <f>COUNTIF($C$56:$C$60,"Medium")</f>
        <v>0</v>
      </c>
    </row>
    <row r="59" spans="1:6" x14ac:dyDescent="0.2">
      <c r="A59" s="160"/>
      <c r="B59" s="2" t="s">
        <v>150</v>
      </c>
      <c r="C59" s="68"/>
      <c r="D59" t="s">
        <v>41</v>
      </c>
      <c r="E59">
        <f>COUNTIF($C$56:$C$60,"High")</f>
        <v>0</v>
      </c>
    </row>
    <row r="60" spans="1:6" ht="16" thickBot="1" x14ac:dyDescent="0.25">
      <c r="A60" s="69" t="str">
        <f>IF(E60=0,"",VLOOKUP(E60,FiveFit,2))</f>
        <v/>
      </c>
      <c r="B60" s="59" t="s">
        <v>151</v>
      </c>
      <c r="C60" s="70"/>
      <c r="D60" t="s">
        <v>78</v>
      </c>
      <c r="E60">
        <f>E56+(E57*10)+(E58*100)+(E59*1000)</f>
        <v>0</v>
      </c>
      <c r="F60" t="str">
        <f>IF(AND(SUM(E56:E59)&gt;0,SUM(E56:E59)&lt;5),"Fit not assessed until all proficiency levels for this skill are rated","")</f>
        <v/>
      </c>
    </row>
    <row r="61" spans="1:6" ht="15" customHeight="1" x14ac:dyDescent="0.2">
      <c r="A61" s="158" t="s">
        <v>20</v>
      </c>
      <c r="B61" s="57" t="s">
        <v>152</v>
      </c>
      <c r="C61" s="67"/>
      <c r="D61" t="s">
        <v>38</v>
      </c>
      <c r="E61">
        <f>COUNTIF($C$61:$C$65,"None")</f>
        <v>0</v>
      </c>
    </row>
    <row r="62" spans="1:6" x14ac:dyDescent="0.2">
      <c r="A62" s="159"/>
      <c r="B62" s="2" t="s">
        <v>153</v>
      </c>
      <c r="C62" s="68"/>
      <c r="D62" t="s">
        <v>39</v>
      </c>
      <c r="E62">
        <f>COUNTIF($C$61:$C$65,"Low")</f>
        <v>0</v>
      </c>
    </row>
    <row r="63" spans="1:6" x14ac:dyDescent="0.2">
      <c r="A63" s="159"/>
      <c r="B63" s="2" t="s">
        <v>154</v>
      </c>
      <c r="C63" s="68"/>
      <c r="D63" t="s">
        <v>40</v>
      </c>
      <c r="E63">
        <f>COUNTIF($C$61:$C$65,"Medium")</f>
        <v>0</v>
      </c>
    </row>
    <row r="64" spans="1:6" x14ac:dyDescent="0.2">
      <c r="A64" s="160"/>
      <c r="B64" s="2" t="s">
        <v>155</v>
      </c>
      <c r="C64" s="68"/>
      <c r="D64" t="s">
        <v>41</v>
      </c>
      <c r="E64">
        <f>COUNTIF($C$61:$C$65,"High")</f>
        <v>0</v>
      </c>
    </row>
    <row r="65" spans="1:6" ht="16" thickBot="1" x14ac:dyDescent="0.25">
      <c r="A65" s="69" t="str">
        <f>IF(E65=0,"",VLOOKUP(E65,FiveFit,2))</f>
        <v/>
      </c>
      <c r="B65" s="59" t="s">
        <v>156</v>
      </c>
      <c r="C65" s="70"/>
      <c r="D65" t="s">
        <v>78</v>
      </c>
      <c r="E65">
        <f>E61+(E62*10)+(E63*100)+(E64*1000)</f>
        <v>0</v>
      </c>
      <c r="F65" t="str">
        <f>IF(AND(SUM(E61:E64)&gt;0,SUM(E61:E64)&lt;5),"Fit not assessed until all proficiency levels for this skill are rated","")</f>
        <v/>
      </c>
    </row>
    <row r="66" spans="1:6" x14ac:dyDescent="0.2">
      <c r="A66" s="158" t="s">
        <v>21</v>
      </c>
      <c r="B66" s="57" t="s">
        <v>157</v>
      </c>
      <c r="C66" s="67"/>
      <c r="D66" t="s">
        <v>38</v>
      </c>
      <c r="E66">
        <f>COUNTIF($C$66:$C$70,"None")</f>
        <v>0</v>
      </c>
    </row>
    <row r="67" spans="1:6" x14ac:dyDescent="0.2">
      <c r="A67" s="159"/>
      <c r="B67" s="2" t="s">
        <v>158</v>
      </c>
      <c r="C67" s="68"/>
      <c r="D67" t="s">
        <v>39</v>
      </c>
      <c r="E67">
        <f>COUNTIF($C$66:$C$70,"Low")</f>
        <v>0</v>
      </c>
    </row>
    <row r="68" spans="1:6" x14ac:dyDescent="0.2">
      <c r="A68" s="159"/>
      <c r="B68" s="2" t="s">
        <v>159</v>
      </c>
      <c r="C68" s="68"/>
      <c r="D68" t="s">
        <v>40</v>
      </c>
      <c r="E68">
        <f>COUNTIF($C$66:$C$70,"Medium")</f>
        <v>0</v>
      </c>
    </row>
    <row r="69" spans="1:6" x14ac:dyDescent="0.2">
      <c r="A69" s="160"/>
      <c r="B69" s="2" t="s">
        <v>160</v>
      </c>
      <c r="C69" s="68"/>
      <c r="D69" t="s">
        <v>41</v>
      </c>
      <c r="E69">
        <f>COUNTIF($C$66:$C$70,"High")</f>
        <v>0</v>
      </c>
    </row>
    <row r="70" spans="1:6" ht="16" thickBot="1" x14ac:dyDescent="0.25">
      <c r="A70" s="69" t="str">
        <f>IF(E70=0,"",VLOOKUP(E70,FiveFit,2))</f>
        <v/>
      </c>
      <c r="B70" s="59" t="s">
        <v>161</v>
      </c>
      <c r="C70" s="70"/>
      <c r="D70" t="s">
        <v>78</v>
      </c>
      <c r="E70">
        <f>E66+(E67*10)+(E68*100)+(E69*1000)</f>
        <v>0</v>
      </c>
      <c r="F70" t="str">
        <f>IF(AND(SUM(E66:E69)&gt;0,SUM(E66:E69)&lt;5),"Fit not assessed until all proficiency levels for this skill are rated","")</f>
        <v/>
      </c>
    </row>
    <row r="71" spans="1:6" x14ac:dyDescent="0.2">
      <c r="A71" s="158" t="s">
        <v>22</v>
      </c>
      <c r="B71" s="57" t="s">
        <v>162</v>
      </c>
      <c r="C71" s="67"/>
      <c r="D71" t="s">
        <v>38</v>
      </c>
      <c r="E71">
        <f>COUNTIF($C$71:$C$75,"None")</f>
        <v>0</v>
      </c>
    </row>
    <row r="72" spans="1:6" x14ac:dyDescent="0.2">
      <c r="A72" s="159"/>
      <c r="B72" s="2" t="s">
        <v>163</v>
      </c>
      <c r="C72" s="68"/>
      <c r="D72" t="s">
        <v>39</v>
      </c>
      <c r="E72">
        <f>COUNTIF($C$71:$C$75,"Low")</f>
        <v>0</v>
      </c>
    </row>
    <row r="73" spans="1:6" x14ac:dyDescent="0.2">
      <c r="A73" s="159"/>
      <c r="B73" s="2" t="s">
        <v>164</v>
      </c>
      <c r="C73" s="68"/>
      <c r="D73" t="s">
        <v>40</v>
      </c>
      <c r="E73">
        <f>COUNTIF($C$71:$C$75,"Medium")</f>
        <v>0</v>
      </c>
    </row>
    <row r="74" spans="1:6" x14ac:dyDescent="0.2">
      <c r="A74" s="160"/>
      <c r="B74" s="2" t="s">
        <v>165</v>
      </c>
      <c r="C74" s="68"/>
      <c r="D74" t="s">
        <v>41</v>
      </c>
      <c r="E74">
        <f>COUNTIF($C$71:$C$75,"High")</f>
        <v>0</v>
      </c>
    </row>
    <row r="75" spans="1:6" ht="16" thickBot="1" x14ac:dyDescent="0.25">
      <c r="A75" s="69" t="str">
        <f>IF(E75=0,"",VLOOKUP(E75,FiveFit,2))</f>
        <v/>
      </c>
      <c r="B75" s="59" t="s">
        <v>166</v>
      </c>
      <c r="C75" s="70"/>
      <c r="D75" t="s">
        <v>78</v>
      </c>
      <c r="E75">
        <f>E71+(E72*10)+(E73*100)+(E74*1000)</f>
        <v>0</v>
      </c>
      <c r="F75" t="str">
        <f>IF(AND(SUM(E71:E74)&gt;0,SUM(E71:E74)&lt;5),"Fit not assessed until all proficiency levels for this skill are rated","")</f>
        <v/>
      </c>
    </row>
    <row r="76" spans="1:6" x14ac:dyDescent="0.2">
      <c r="A76" s="158" t="s">
        <v>23</v>
      </c>
      <c r="B76" s="57" t="s">
        <v>167</v>
      </c>
      <c r="C76" s="67"/>
      <c r="D76" t="s">
        <v>38</v>
      </c>
      <c r="E76">
        <f>COUNTIF($C$76:$C$80,"None")</f>
        <v>0</v>
      </c>
    </row>
    <row r="77" spans="1:6" x14ac:dyDescent="0.2">
      <c r="A77" s="159"/>
      <c r="B77" s="2" t="s">
        <v>168</v>
      </c>
      <c r="C77" s="68"/>
      <c r="D77" t="s">
        <v>39</v>
      </c>
      <c r="E77">
        <f>COUNTIF($C$76:$C$80,"Low")</f>
        <v>0</v>
      </c>
    </row>
    <row r="78" spans="1:6" x14ac:dyDescent="0.2">
      <c r="A78" s="159"/>
      <c r="B78" s="2" t="s">
        <v>169</v>
      </c>
      <c r="C78" s="68"/>
      <c r="D78" t="s">
        <v>40</v>
      </c>
      <c r="E78">
        <f>COUNTIF($C$76:$C$80,"Medium")</f>
        <v>0</v>
      </c>
    </row>
    <row r="79" spans="1:6" x14ac:dyDescent="0.2">
      <c r="A79" s="160"/>
      <c r="B79" s="2" t="s">
        <v>170</v>
      </c>
      <c r="C79" s="68"/>
      <c r="D79" t="s">
        <v>41</v>
      </c>
      <c r="E79">
        <f>COUNTIF($C$76:$C$80,"High")</f>
        <v>0</v>
      </c>
    </row>
    <row r="80" spans="1:6" ht="16" thickBot="1" x14ac:dyDescent="0.25">
      <c r="A80" s="69" t="str">
        <f>IF(E80=0,"",VLOOKUP(E80,FiveFit,2))</f>
        <v/>
      </c>
      <c r="B80" s="59" t="s">
        <v>171</v>
      </c>
      <c r="C80" s="70"/>
      <c r="D80" t="s">
        <v>78</v>
      </c>
      <c r="E80">
        <f>E76+(E77*10)+(E78*100)+(E79*1000)</f>
        <v>0</v>
      </c>
      <c r="F80" t="str">
        <f>IF(AND(SUM(E76:E79)&gt;0,SUM(E76:E79)&lt;5),"Fit not assessed until all proficiency levels for this skill are rated","")</f>
        <v/>
      </c>
    </row>
    <row r="81" spans="1:6" ht="15" customHeight="1" x14ac:dyDescent="0.2">
      <c r="A81" s="158" t="s">
        <v>24</v>
      </c>
      <c r="B81" s="57" t="s">
        <v>172</v>
      </c>
      <c r="C81" s="67"/>
      <c r="D81" t="s">
        <v>38</v>
      </c>
      <c r="E81">
        <f>COUNTIF($C$81:$C$85,"None")</f>
        <v>0</v>
      </c>
    </row>
    <row r="82" spans="1:6" x14ac:dyDescent="0.2">
      <c r="A82" s="159"/>
      <c r="B82" s="2" t="s">
        <v>173</v>
      </c>
      <c r="C82" s="68"/>
      <c r="D82" t="s">
        <v>39</v>
      </c>
      <c r="E82">
        <f>COUNTIF($C$81:$C$85,"Low")</f>
        <v>0</v>
      </c>
    </row>
    <row r="83" spans="1:6" x14ac:dyDescent="0.2">
      <c r="A83" s="159"/>
      <c r="B83" s="2" t="s">
        <v>174</v>
      </c>
      <c r="C83" s="68"/>
      <c r="D83" t="s">
        <v>40</v>
      </c>
      <c r="E83">
        <f>COUNTIF($C$81:$C$85,"Medium")</f>
        <v>0</v>
      </c>
    </row>
    <row r="84" spans="1:6" x14ac:dyDescent="0.2">
      <c r="A84" s="160"/>
      <c r="B84" s="2" t="s">
        <v>175</v>
      </c>
      <c r="C84" s="68"/>
      <c r="D84" t="s">
        <v>41</v>
      </c>
      <c r="E84">
        <f>COUNTIF($C$81:$C$85,"High")</f>
        <v>0</v>
      </c>
    </row>
    <row r="85" spans="1:6" ht="16" thickBot="1" x14ac:dyDescent="0.25">
      <c r="A85" s="69" t="str">
        <f>IF(E85=0,"",VLOOKUP(E85,FiveFit,2))</f>
        <v/>
      </c>
      <c r="B85" s="59" t="s">
        <v>176</v>
      </c>
      <c r="C85" s="70"/>
      <c r="D85" t="s">
        <v>78</v>
      </c>
      <c r="E85">
        <f>E81+(E82*10)+(E83*100)+(E84*1000)</f>
        <v>0</v>
      </c>
      <c r="F85" t="str">
        <f>IF(AND(SUM(E81:E84)&gt;0,SUM(E81:E84)&lt;5),"Fit not assessed until all proficiency levels for this skill are rated","")</f>
        <v/>
      </c>
    </row>
    <row r="86" spans="1:6" x14ac:dyDescent="0.2">
      <c r="A86" s="158" t="s">
        <v>25</v>
      </c>
      <c r="B86" s="57" t="s">
        <v>177</v>
      </c>
      <c r="C86" s="67"/>
      <c r="D86" t="s">
        <v>38</v>
      </c>
      <c r="E86">
        <f>COUNTIF($C$86:$C$90,"None")</f>
        <v>0</v>
      </c>
    </row>
    <row r="87" spans="1:6" x14ac:dyDescent="0.2">
      <c r="A87" s="159"/>
      <c r="B87" s="2" t="s">
        <v>178</v>
      </c>
      <c r="C87" s="68"/>
      <c r="D87" t="s">
        <v>39</v>
      </c>
      <c r="E87">
        <f>COUNTIF($C$86:$C$90,"Low")</f>
        <v>0</v>
      </c>
    </row>
    <row r="88" spans="1:6" x14ac:dyDescent="0.2">
      <c r="A88" s="159"/>
      <c r="B88" s="2" t="s">
        <v>179</v>
      </c>
      <c r="C88" s="68"/>
      <c r="D88" t="s">
        <v>40</v>
      </c>
      <c r="E88">
        <f>COUNTIF($C$86:$C$90,"Medum")</f>
        <v>0</v>
      </c>
    </row>
    <row r="89" spans="1:6" x14ac:dyDescent="0.2">
      <c r="A89" s="160"/>
      <c r="B89" s="2" t="s">
        <v>180</v>
      </c>
      <c r="C89" s="68"/>
      <c r="D89" t="s">
        <v>41</v>
      </c>
      <c r="E89">
        <f>COUNTIF($C$86:$C$90,"High")</f>
        <v>0</v>
      </c>
    </row>
    <row r="90" spans="1:6" ht="16" thickBot="1" x14ac:dyDescent="0.25">
      <c r="A90" s="69" t="str">
        <f>IF(E90=0,"",VLOOKUP(E90,FiveFit,2))</f>
        <v/>
      </c>
      <c r="B90" s="59" t="s">
        <v>181</v>
      </c>
      <c r="C90" s="70"/>
      <c r="D90" t="s">
        <v>78</v>
      </c>
      <c r="E90">
        <f>E86+(E87*10)+(E88*100)+(E89*1000)</f>
        <v>0</v>
      </c>
      <c r="F90" t="str">
        <f>IF(AND(SUM(E86:E89)&gt;0,SUM(E86:E89)&lt;5),"Fit not assessed until all proficiency levels for this skill are rated","")</f>
        <v/>
      </c>
    </row>
    <row r="91" spans="1:6" ht="15" customHeight="1" x14ac:dyDescent="0.2">
      <c r="A91" s="158" t="s">
        <v>26</v>
      </c>
      <c r="B91" s="57" t="s">
        <v>182</v>
      </c>
      <c r="C91" s="67"/>
      <c r="D91" t="s">
        <v>38</v>
      </c>
      <c r="E91">
        <f>COUNTIF($C$91:$C$95,"None")</f>
        <v>0</v>
      </c>
    </row>
    <row r="92" spans="1:6" x14ac:dyDescent="0.2">
      <c r="A92" s="159"/>
      <c r="B92" s="2" t="s">
        <v>183</v>
      </c>
      <c r="C92" s="68"/>
      <c r="D92" t="s">
        <v>39</v>
      </c>
      <c r="E92">
        <f>COUNTIF($C$91:$C$95,"Low")</f>
        <v>0</v>
      </c>
    </row>
    <row r="93" spans="1:6" x14ac:dyDescent="0.2">
      <c r="A93" s="159"/>
      <c r="B93" s="2" t="s">
        <v>184</v>
      </c>
      <c r="C93" s="68"/>
      <c r="D93" t="s">
        <v>40</v>
      </c>
      <c r="E93">
        <f>COUNTIF($C$91:$C$95,"Medium")</f>
        <v>0</v>
      </c>
    </row>
    <row r="94" spans="1:6" x14ac:dyDescent="0.2">
      <c r="A94" s="160"/>
      <c r="B94" s="2" t="s">
        <v>185</v>
      </c>
      <c r="C94" s="68"/>
      <c r="D94" t="s">
        <v>41</v>
      </c>
      <c r="E94">
        <f>COUNTIF($C$91:$C$95,"High")</f>
        <v>0</v>
      </c>
    </row>
    <row r="95" spans="1:6" ht="16" thickBot="1" x14ac:dyDescent="0.25">
      <c r="A95" s="69" t="str">
        <f>IF(E95=0,"",VLOOKUP(E95,FiveFit,2))</f>
        <v/>
      </c>
      <c r="B95" s="59" t="s">
        <v>186</v>
      </c>
      <c r="C95" s="70"/>
      <c r="D95" t="s">
        <v>78</v>
      </c>
      <c r="E95">
        <f>E91+(E92*10)+(E93*100)+(E94*1000)</f>
        <v>0</v>
      </c>
      <c r="F95" t="str">
        <f>IF(AND(SUM(E91:E94)&gt;0,SUM(E91:E94)&lt;5),"Fit not assessed until all proficiency levels for this skill are rated","")</f>
        <v/>
      </c>
    </row>
    <row r="96" spans="1:6" x14ac:dyDescent="0.2">
      <c r="A96" s="141" t="s">
        <v>10</v>
      </c>
      <c r="B96" s="161"/>
      <c r="C96" s="142"/>
    </row>
    <row r="97" spans="1:6" ht="16" thickBot="1" x14ac:dyDescent="0.25">
      <c r="A97" s="77" t="s">
        <v>239</v>
      </c>
      <c r="B97" s="78" t="s">
        <v>238</v>
      </c>
      <c r="C97" s="79" t="s">
        <v>30</v>
      </c>
    </row>
    <row r="98" spans="1:6" ht="15" customHeight="1" x14ac:dyDescent="0.2">
      <c r="A98" s="158" t="s">
        <v>11</v>
      </c>
      <c r="B98" s="57" t="s">
        <v>187</v>
      </c>
      <c r="C98" s="67"/>
      <c r="D98" t="s">
        <v>38</v>
      </c>
      <c r="E98">
        <f>COUNTIF($C$98:$C$102,"None")</f>
        <v>0</v>
      </c>
    </row>
    <row r="99" spans="1:6" x14ac:dyDescent="0.2">
      <c r="A99" s="159"/>
      <c r="B99" s="2" t="s">
        <v>188</v>
      </c>
      <c r="C99" s="68"/>
      <c r="D99" t="s">
        <v>39</v>
      </c>
      <c r="E99">
        <f>COUNTIF($C$98:$C$102,"Low")</f>
        <v>0</v>
      </c>
    </row>
    <row r="100" spans="1:6" x14ac:dyDescent="0.2">
      <c r="A100" s="159"/>
      <c r="B100" s="2" t="s">
        <v>189</v>
      </c>
      <c r="C100" s="68"/>
      <c r="D100" t="s">
        <v>40</v>
      </c>
      <c r="E100">
        <f>COUNTIF($C$98:$C$102,"Medium")</f>
        <v>0</v>
      </c>
    </row>
    <row r="101" spans="1:6" x14ac:dyDescent="0.2">
      <c r="A101" s="160"/>
      <c r="B101" s="2" t="s">
        <v>190</v>
      </c>
      <c r="C101" s="68"/>
      <c r="D101" t="s">
        <v>41</v>
      </c>
      <c r="E101">
        <f>COUNTIF($C$98:$C$102,"High")</f>
        <v>0</v>
      </c>
    </row>
    <row r="102" spans="1:6" ht="16" thickBot="1" x14ac:dyDescent="0.25">
      <c r="A102" s="69" t="str">
        <f>IF(E102=0,"",VLOOKUP(E102,FiveFit,2))</f>
        <v/>
      </c>
      <c r="B102" s="59" t="s">
        <v>191</v>
      </c>
      <c r="C102" s="70"/>
      <c r="D102" t="s">
        <v>78</v>
      </c>
      <c r="E102">
        <f>E98+(E99*10)+(E100*100)+(E101*1000)</f>
        <v>0</v>
      </c>
      <c r="F102" t="str">
        <f>IF(AND(SUM(E98:E101)&gt;0,SUM(E98:E101)&lt;5),"Fit not assessed until all proficiency levels for this area are rated","")</f>
        <v/>
      </c>
    </row>
    <row r="103" spans="1:6" ht="15" customHeight="1" x14ac:dyDescent="0.2">
      <c r="A103" s="158" t="s">
        <v>12</v>
      </c>
      <c r="B103" s="57" t="s">
        <v>192</v>
      </c>
      <c r="C103" s="67"/>
      <c r="D103" t="s">
        <v>38</v>
      </c>
      <c r="E103">
        <f>COUNTIF($C$103:$C$107,"None")</f>
        <v>0</v>
      </c>
    </row>
    <row r="104" spans="1:6" x14ac:dyDescent="0.2">
      <c r="A104" s="159"/>
      <c r="B104" s="2" t="s">
        <v>193</v>
      </c>
      <c r="C104" s="68"/>
      <c r="D104" t="s">
        <v>39</v>
      </c>
      <c r="E104">
        <f>COUNTIF($C$103:$C$107,"Low")</f>
        <v>0</v>
      </c>
    </row>
    <row r="105" spans="1:6" x14ac:dyDescent="0.2">
      <c r="A105" s="159"/>
      <c r="B105" s="2" t="s">
        <v>194</v>
      </c>
      <c r="C105" s="68"/>
      <c r="D105" t="s">
        <v>40</v>
      </c>
      <c r="E105">
        <f>COUNTIF($C$103:$C$107,"Medium")</f>
        <v>0</v>
      </c>
    </row>
    <row r="106" spans="1:6" x14ac:dyDescent="0.2">
      <c r="A106" s="160"/>
      <c r="B106" s="2" t="s">
        <v>195</v>
      </c>
      <c r="C106" s="68"/>
      <c r="D106" t="s">
        <v>41</v>
      </c>
      <c r="E106">
        <f>COUNTIF($C$103:$C$107,"High")</f>
        <v>0</v>
      </c>
    </row>
    <row r="107" spans="1:6" ht="16" thickBot="1" x14ac:dyDescent="0.25">
      <c r="A107" s="69" t="str">
        <f>IF(E107=0,"",VLOOKUP(E107,FiveFit,2))</f>
        <v/>
      </c>
      <c r="B107" s="59" t="s">
        <v>196</v>
      </c>
      <c r="C107" s="70"/>
      <c r="D107" t="s">
        <v>78</v>
      </c>
      <c r="E107">
        <f>E103+(E104*10)+(E105*100)+(E106*1000)</f>
        <v>0</v>
      </c>
      <c r="F107" t="str">
        <f>IF(AND(SUM(E103:E106)&gt;0,SUM(E103:E106)&lt;5),"Fit not assessed until all proficiency levels for this area are rated","")</f>
        <v/>
      </c>
    </row>
    <row r="108" spans="1:6" ht="15" customHeight="1" x14ac:dyDescent="0.2">
      <c r="A108" s="158" t="s">
        <v>13</v>
      </c>
      <c r="B108" s="57" t="s">
        <v>197</v>
      </c>
      <c r="C108" s="67"/>
      <c r="D108" t="s">
        <v>38</v>
      </c>
      <c r="E108">
        <f>COUNTIF($C$108:$C$112,"None")</f>
        <v>0</v>
      </c>
    </row>
    <row r="109" spans="1:6" x14ac:dyDescent="0.2">
      <c r="A109" s="159"/>
      <c r="B109" s="2" t="s">
        <v>198</v>
      </c>
      <c r="C109" s="68"/>
      <c r="D109" t="s">
        <v>39</v>
      </c>
      <c r="E109">
        <f>COUNTIF($C$108:$C$112,"Low")</f>
        <v>0</v>
      </c>
    </row>
    <row r="110" spans="1:6" x14ac:dyDescent="0.2">
      <c r="A110" s="159"/>
      <c r="B110" s="2" t="s">
        <v>199</v>
      </c>
      <c r="C110" s="68"/>
      <c r="D110" t="s">
        <v>40</v>
      </c>
      <c r="E110">
        <f>COUNTIF($C$108:$C$112,"Medium")</f>
        <v>0</v>
      </c>
    </row>
    <row r="111" spans="1:6" x14ac:dyDescent="0.2">
      <c r="A111" s="160"/>
      <c r="B111" s="2" t="s">
        <v>200</v>
      </c>
      <c r="C111" s="68"/>
      <c r="D111" t="s">
        <v>41</v>
      </c>
      <c r="E111">
        <f>COUNTIF($C$108:$C$112,"High")</f>
        <v>0</v>
      </c>
    </row>
    <row r="112" spans="1:6" ht="16" thickBot="1" x14ac:dyDescent="0.25">
      <c r="A112" s="69" t="str">
        <f>IF(E112=0,"",VLOOKUP(E112,FiveFit,2))</f>
        <v/>
      </c>
      <c r="B112" s="59" t="s">
        <v>201</v>
      </c>
      <c r="C112" s="70"/>
      <c r="D112" t="s">
        <v>78</v>
      </c>
      <c r="E112">
        <f>E108+(E109*10)+(E110*100)+(E111*1000)</f>
        <v>0</v>
      </c>
      <c r="F112" t="str">
        <f>IF(AND(SUM(E108:E111)&gt;0,SUM(E108:E111)&lt;5),"Fit not assessed until all proficiency levels for this area are rated","")</f>
        <v/>
      </c>
    </row>
    <row r="113" spans="1:6" ht="15" customHeight="1" x14ac:dyDescent="0.2">
      <c r="A113" s="158" t="s">
        <v>202</v>
      </c>
      <c r="B113" s="57" t="s">
        <v>203</v>
      </c>
      <c r="C113" s="67"/>
      <c r="D113" t="s">
        <v>38</v>
      </c>
      <c r="E113">
        <f>COUNTIF($C$113:$C$117,"None")</f>
        <v>0</v>
      </c>
    </row>
    <row r="114" spans="1:6" x14ac:dyDescent="0.2">
      <c r="A114" s="159"/>
      <c r="B114" s="2" t="s">
        <v>204</v>
      </c>
      <c r="C114" s="68"/>
      <c r="D114" t="s">
        <v>39</v>
      </c>
      <c r="E114">
        <f>COUNTIF($C$113:$C$117,"Low")</f>
        <v>0</v>
      </c>
    </row>
    <row r="115" spans="1:6" x14ac:dyDescent="0.2">
      <c r="A115" s="159"/>
      <c r="B115" s="2" t="s">
        <v>205</v>
      </c>
      <c r="C115" s="68"/>
      <c r="D115" t="s">
        <v>40</v>
      </c>
      <c r="E115">
        <f>COUNTIF($C$113:$C$117,"Medium")</f>
        <v>0</v>
      </c>
    </row>
    <row r="116" spans="1:6" x14ac:dyDescent="0.2">
      <c r="A116" s="160"/>
      <c r="B116" s="2" t="s">
        <v>206</v>
      </c>
      <c r="C116" s="68"/>
      <c r="D116" t="s">
        <v>41</v>
      </c>
      <c r="E116">
        <f>COUNTIF($C$113:$C$117,"High")</f>
        <v>0</v>
      </c>
    </row>
    <row r="117" spans="1:6" ht="16" thickBot="1" x14ac:dyDescent="0.25">
      <c r="A117" s="69" t="str">
        <f>IF(E117=0,"",VLOOKUP(E117,FiveFit,2))</f>
        <v/>
      </c>
      <c r="B117" s="59" t="s">
        <v>207</v>
      </c>
      <c r="C117" s="70"/>
      <c r="D117" t="s">
        <v>78</v>
      </c>
      <c r="E117">
        <f>E113+(E114*10)+(E115*100)+(E116*1000)</f>
        <v>0</v>
      </c>
      <c r="F117" t="str">
        <f>IF(AND(SUM(E113:E116)&gt;0,SUM(E113:E116)&lt;5),"Fit not assessed until all proficiency levels for this area are rated","")</f>
        <v/>
      </c>
    </row>
    <row r="118" spans="1:6" ht="15" customHeight="1" x14ac:dyDescent="0.2">
      <c r="A118" s="158" t="s">
        <v>208</v>
      </c>
      <c r="B118" s="57" t="s">
        <v>209</v>
      </c>
      <c r="C118" s="67"/>
      <c r="D118" t="s">
        <v>38</v>
      </c>
      <c r="E118">
        <f>COUNTIF($C$118:$C$122,"None")</f>
        <v>0</v>
      </c>
    </row>
    <row r="119" spans="1:6" x14ac:dyDescent="0.2">
      <c r="A119" s="159"/>
      <c r="B119" s="2" t="s">
        <v>210</v>
      </c>
      <c r="C119" s="68"/>
      <c r="D119" t="s">
        <v>39</v>
      </c>
      <c r="E119">
        <f>COUNTIF($C$118:$C$122,"Low")</f>
        <v>0</v>
      </c>
    </row>
    <row r="120" spans="1:6" x14ac:dyDescent="0.2">
      <c r="A120" s="159"/>
      <c r="B120" s="2" t="s">
        <v>211</v>
      </c>
      <c r="C120" s="68"/>
      <c r="D120" t="s">
        <v>40</v>
      </c>
      <c r="E120">
        <f>COUNTIF($C$118:$C$122,"Medium")</f>
        <v>0</v>
      </c>
    </row>
    <row r="121" spans="1:6" x14ac:dyDescent="0.2">
      <c r="A121" s="160"/>
      <c r="B121" s="2" t="s">
        <v>212</v>
      </c>
      <c r="C121" s="68"/>
      <c r="D121" t="s">
        <v>41</v>
      </c>
      <c r="E121">
        <f>COUNTIF($C$118:$C$122,"High")</f>
        <v>0</v>
      </c>
    </row>
    <row r="122" spans="1:6" ht="16" thickBot="1" x14ac:dyDescent="0.25">
      <c r="A122" s="69" t="str">
        <f>IF(E122=0,"",VLOOKUP(E122,FiveFit,2))</f>
        <v/>
      </c>
      <c r="B122" s="59" t="s">
        <v>213</v>
      </c>
      <c r="C122" s="70"/>
      <c r="D122" t="s">
        <v>78</v>
      </c>
      <c r="E122">
        <f>E118+(E119*10)+(E120*100)+(E121*1000)</f>
        <v>0</v>
      </c>
      <c r="F122" t="str">
        <f>IF(AND(SUM(E118:E121)&gt;0,SUM(E118:E121)&lt;5),"Fit not assessed until all proficiency levels for this area are rated","")</f>
        <v/>
      </c>
    </row>
    <row r="123" spans="1:6" ht="15" customHeight="1" x14ac:dyDescent="0.2">
      <c r="A123" s="158" t="s">
        <v>214</v>
      </c>
      <c r="B123" s="57" t="s">
        <v>215</v>
      </c>
      <c r="C123" s="67"/>
      <c r="D123" t="s">
        <v>38</v>
      </c>
      <c r="E123">
        <f>COUNTIF($C$123:$C$127,"None")</f>
        <v>0</v>
      </c>
    </row>
    <row r="124" spans="1:6" x14ac:dyDescent="0.2">
      <c r="A124" s="159"/>
      <c r="B124" s="2" t="s">
        <v>216</v>
      </c>
      <c r="C124" s="68"/>
      <c r="D124" t="s">
        <v>39</v>
      </c>
      <c r="E124">
        <f>COUNTIF($C$123:$C$127,"Low")</f>
        <v>0</v>
      </c>
    </row>
    <row r="125" spans="1:6" x14ac:dyDescent="0.2">
      <c r="A125" s="159"/>
      <c r="B125" s="2" t="s">
        <v>217</v>
      </c>
      <c r="C125" s="68"/>
      <c r="D125" t="s">
        <v>40</v>
      </c>
      <c r="E125">
        <f>COUNTIF($C$123:$C$127,"Medium")</f>
        <v>0</v>
      </c>
    </row>
    <row r="126" spans="1:6" x14ac:dyDescent="0.2">
      <c r="A126" s="160"/>
      <c r="B126" s="2" t="s">
        <v>218</v>
      </c>
      <c r="C126" s="68"/>
      <c r="D126" t="s">
        <v>41</v>
      </c>
      <c r="E126">
        <f>COUNTIF($C$123:$C$127,"High")</f>
        <v>0</v>
      </c>
    </row>
    <row r="127" spans="1:6" ht="16" thickBot="1" x14ac:dyDescent="0.25">
      <c r="A127" s="69" t="str">
        <f>IF(E127=0,"",VLOOKUP(E127,FiveFit,2))</f>
        <v/>
      </c>
      <c r="B127" s="59" t="s">
        <v>219</v>
      </c>
      <c r="C127" s="70"/>
      <c r="D127" t="s">
        <v>78</v>
      </c>
      <c r="E127">
        <f>E123+(E124*10)+(E125*100)+(E126*1000)</f>
        <v>0</v>
      </c>
      <c r="F127" t="str">
        <f>IF(AND(SUM(E123:E126)&gt;0,SUM(E123:E126)&lt;5),"Fit not assessed until all proficiency levels for this area are rated","")</f>
        <v/>
      </c>
    </row>
  </sheetData>
  <mergeCells count="27">
    <mergeCell ref="A113:A116"/>
    <mergeCell ref="A118:A121"/>
    <mergeCell ref="A123:A126"/>
    <mergeCell ref="A86:A89"/>
    <mergeCell ref="A91:A94"/>
    <mergeCell ref="A96:C96"/>
    <mergeCell ref="A98:A101"/>
    <mergeCell ref="A103:A106"/>
    <mergeCell ref="A108:A111"/>
    <mergeCell ref="A81:A84"/>
    <mergeCell ref="A29:A32"/>
    <mergeCell ref="A34:A37"/>
    <mergeCell ref="A39:A42"/>
    <mergeCell ref="A44:A47"/>
    <mergeCell ref="A49:C49"/>
    <mergeCell ref="A51:A54"/>
    <mergeCell ref="A56:A59"/>
    <mergeCell ref="A61:A64"/>
    <mergeCell ref="A66:A69"/>
    <mergeCell ref="A71:A74"/>
    <mergeCell ref="A76:A79"/>
    <mergeCell ref="A24:A27"/>
    <mergeCell ref="A2:C2"/>
    <mergeCell ref="A4:A7"/>
    <mergeCell ref="A9:A12"/>
    <mergeCell ref="A14:A17"/>
    <mergeCell ref="A19:A22"/>
  </mergeCells>
  <dataValidations count="1">
    <dataValidation type="list" allowBlank="1" showInputMessage="1" showErrorMessage="1" sqref="C4:C48 C51:C95 C98:C127" xr:uid="{D96CA95A-8A5B-4F30-A5EF-6715BBCDE485}">
      <formula1>"None,Low,Medium,High"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9E9C-5107-49D4-B688-7EA7D5186400}">
  <dimension ref="A1:N37"/>
  <sheetViews>
    <sheetView workbookViewId="0">
      <selection sqref="A1:C1"/>
    </sheetView>
  </sheetViews>
  <sheetFormatPr baseColWidth="10" defaultColWidth="8.83203125" defaultRowHeight="15" x14ac:dyDescent="0.2"/>
  <cols>
    <col min="1" max="1" width="26" customWidth="1"/>
    <col min="2" max="5" width="11" customWidth="1"/>
    <col min="6" max="7" width="9.1640625" hidden="1" customWidth="1"/>
    <col min="8" max="8" width="9.33203125" customWidth="1"/>
    <col min="9" max="10" width="11" customWidth="1"/>
    <col min="11" max="11" width="9.33203125" customWidth="1"/>
    <col min="12" max="14" width="9.1640625" customWidth="1"/>
  </cols>
  <sheetData>
    <row r="1" spans="1:9" ht="19" x14ac:dyDescent="0.25">
      <c r="A1" s="169" t="s">
        <v>220</v>
      </c>
      <c r="B1" s="169"/>
      <c r="C1" s="169"/>
    </row>
    <row r="3" spans="1:9" x14ac:dyDescent="0.2">
      <c r="A3" s="90" t="s">
        <v>0</v>
      </c>
      <c r="B3" s="164">
        <f>'People Assessed'!C7</f>
        <v>0</v>
      </c>
      <c r="C3" s="164"/>
      <c r="D3" s="164"/>
      <c r="E3" s="164"/>
    </row>
    <row r="4" spans="1:9" x14ac:dyDescent="0.2">
      <c r="A4" s="90" t="s">
        <v>28</v>
      </c>
      <c r="B4" s="164">
        <f>'People Assessed'!C8</f>
        <v>0</v>
      </c>
      <c r="C4" s="164"/>
      <c r="D4" s="164"/>
      <c r="E4" s="164"/>
    </row>
    <row r="5" spans="1:9" x14ac:dyDescent="0.2">
      <c r="A5" s="90" t="s">
        <v>29</v>
      </c>
      <c r="B5" s="164">
        <f>'People Assessed'!C9</f>
        <v>0</v>
      </c>
      <c r="C5" s="164"/>
      <c r="D5" s="164"/>
      <c r="E5" s="164"/>
    </row>
    <row r="6" spans="1:9" x14ac:dyDescent="0.2">
      <c r="A6" s="90" t="s">
        <v>75</v>
      </c>
      <c r="B6" s="7" t="str">
        <f>IF(OR(E8="",E19="",E30=""),"",VLOOKUP(CONCATENATE(E8,E19,E30),Settings!$C$4:$D$30,2))</f>
        <v/>
      </c>
    </row>
    <row r="7" spans="1:9" x14ac:dyDescent="0.2">
      <c r="A7" s="167"/>
      <c r="B7" s="168"/>
      <c r="C7" s="136" t="s">
        <v>30</v>
      </c>
      <c r="D7" s="136"/>
      <c r="E7" s="5" t="s">
        <v>35</v>
      </c>
    </row>
    <row r="8" spans="1:9" x14ac:dyDescent="0.2">
      <c r="A8" s="165" t="s">
        <v>1</v>
      </c>
      <c r="B8" s="166"/>
      <c r="C8" s="19" t="s">
        <v>31</v>
      </c>
      <c r="D8" s="19" t="s">
        <v>43</v>
      </c>
      <c r="E8" s="7" t="str">
        <f>IF(G12=0,"",VLOOKUP(G12,Settings!$G$4:$H$71,2))</f>
        <v/>
      </c>
      <c r="F8" t="s">
        <v>38</v>
      </c>
      <c r="G8">
        <f>COUNTIF($E$9:$E$17,"None")</f>
        <v>0</v>
      </c>
      <c r="H8" t="str">
        <f>IF(AND(G12&gt;0,G12&lt;9),"Fit not assessed until all characteristics are rated","")</f>
        <v/>
      </c>
      <c r="I8" s="40"/>
    </row>
    <row r="9" spans="1:9" x14ac:dyDescent="0.2">
      <c r="A9" s="170" t="s">
        <v>2</v>
      </c>
      <c r="B9" s="170"/>
      <c r="C9" s="6" t="str">
        <f>'Person 2 Min Cap Reqs'!C3</f>
        <v>None</v>
      </c>
      <c r="D9" s="52" t="str">
        <f>'Person 2 Assessment'!A8</f>
        <v/>
      </c>
      <c r="E9" s="6" t="str">
        <f>IF(OR(C9="",D9=""),"",VLOOKUP(CONCATENATE(C9,D9),Settings!$A$5:$B$20,2))</f>
        <v/>
      </c>
      <c r="F9" t="s">
        <v>39</v>
      </c>
      <c r="G9">
        <f>COUNTIF($E$9:$E$17,"Low")</f>
        <v>0</v>
      </c>
    </row>
    <row r="10" spans="1:9" x14ac:dyDescent="0.2">
      <c r="A10" s="170" t="s">
        <v>3</v>
      </c>
      <c r="B10" s="170"/>
      <c r="C10" s="6" t="str">
        <f>'Person 2 Min Cap Reqs'!D3</f>
        <v>None</v>
      </c>
      <c r="D10" s="52" t="str">
        <f>'Person 2 Assessment'!A13</f>
        <v/>
      </c>
      <c r="E10" s="6" t="str">
        <f>IF(OR(C10="",D10=""),"",VLOOKUP(CONCATENATE(C10,D10),Settings!$A$5:$B$20,2))</f>
        <v/>
      </c>
      <c r="F10" t="s">
        <v>40</v>
      </c>
      <c r="G10">
        <f>COUNTIF($E$9:$E$17,"Medium")</f>
        <v>0</v>
      </c>
    </row>
    <row r="11" spans="1:9" x14ac:dyDescent="0.2">
      <c r="A11" s="170" t="s">
        <v>4</v>
      </c>
      <c r="B11" s="170"/>
      <c r="C11" s="6" t="str">
        <f>'Person 2 Min Cap Reqs'!E3</f>
        <v>None</v>
      </c>
      <c r="D11" s="52" t="str">
        <f>'Person 2 Assessment'!A18</f>
        <v/>
      </c>
      <c r="E11" s="6" t="str">
        <f>IF(OR(C11="",D11=""),"",VLOOKUP(CONCATENATE(C11,D11),Settings!$A$5:$B$20,2))</f>
        <v/>
      </c>
      <c r="F11" t="s">
        <v>41</v>
      </c>
      <c r="G11">
        <f>COUNTIF($E$9:$E$17,"High")</f>
        <v>0</v>
      </c>
    </row>
    <row r="12" spans="1:9" x14ac:dyDescent="0.2">
      <c r="A12" s="170" t="s">
        <v>27</v>
      </c>
      <c r="B12" s="170"/>
      <c r="C12" s="6" t="str">
        <f>'Person 2 Min Cap Reqs'!F3</f>
        <v>None</v>
      </c>
      <c r="D12" s="52" t="str">
        <f>'Person 2 Assessment'!A23</f>
        <v/>
      </c>
      <c r="E12" s="6" t="str">
        <f>IF(OR(C12="",D12=""),"",VLOOKUP(CONCATENATE(C12,D12),Settings!$A$5:$B$20,2))</f>
        <v/>
      </c>
      <c r="F12" t="s">
        <v>244</v>
      </c>
      <c r="G12">
        <f>SUM(G8:G11)</f>
        <v>0</v>
      </c>
    </row>
    <row r="13" spans="1:9" x14ac:dyDescent="0.2">
      <c r="A13" s="170" t="s">
        <v>5</v>
      </c>
      <c r="B13" s="170"/>
      <c r="C13" s="6" t="str">
        <f>'Person 2 Min Cap Reqs'!G3</f>
        <v>None</v>
      </c>
      <c r="D13" s="52" t="str">
        <f>'Person 2 Assessment'!A28</f>
        <v/>
      </c>
      <c r="E13" s="6" t="str">
        <f>IF(OR(C13="",D13=""),"",VLOOKUP(CONCATENATE(C13,D13),Settings!$A$5:$B$20,2))</f>
        <v/>
      </c>
      <c r="F13" t="s">
        <v>78</v>
      </c>
      <c r="G13">
        <f>G8+(G9*10)+(G10*100)+(G11*1000)</f>
        <v>0</v>
      </c>
    </row>
    <row r="14" spans="1:9" x14ac:dyDescent="0.2">
      <c r="A14" s="170" t="s">
        <v>6</v>
      </c>
      <c r="B14" s="170"/>
      <c r="C14" s="6" t="str">
        <f>'Person 2 Min Cap Reqs'!H3</f>
        <v>None</v>
      </c>
      <c r="D14" s="52" t="str">
        <f>'Person 2 Assessment'!A33</f>
        <v/>
      </c>
      <c r="E14" s="6" t="str">
        <f>IF(OR(C14="",D14=""),"",VLOOKUP(CONCATENATE(C14,D14),Settings!$A$5:$B$20,2))</f>
        <v/>
      </c>
    </row>
    <row r="15" spans="1:9" x14ac:dyDescent="0.2">
      <c r="A15" s="170" t="s">
        <v>7</v>
      </c>
      <c r="B15" s="170"/>
      <c r="C15" s="6" t="str">
        <f>'Person 2 Min Cap Reqs'!I3</f>
        <v>None</v>
      </c>
      <c r="D15" s="52" t="str">
        <f>'Person 2 Assessment'!A38</f>
        <v/>
      </c>
      <c r="E15" s="6" t="str">
        <f>IF(OR(C15="",D15=""),"",VLOOKUP(CONCATENATE(C15,D15),Settings!$A$5:$B$20,2))</f>
        <v/>
      </c>
    </row>
    <row r="16" spans="1:9" x14ac:dyDescent="0.2">
      <c r="A16" s="170" t="s">
        <v>8</v>
      </c>
      <c r="B16" s="170"/>
      <c r="C16" s="6" t="str">
        <f>'Person 2 Min Cap Reqs'!J3</f>
        <v>None</v>
      </c>
      <c r="D16" s="52" t="str">
        <f>'Person 2 Assessment'!A43</f>
        <v/>
      </c>
      <c r="E16" s="6" t="str">
        <f>IF(OR(C16="",D16=""),"",VLOOKUP(CONCATENATE(C16,D16),Settings!$A$5:$B$20,2))</f>
        <v/>
      </c>
    </row>
    <row r="17" spans="1:14" x14ac:dyDescent="0.2">
      <c r="A17" s="170" t="s">
        <v>9</v>
      </c>
      <c r="B17" s="170"/>
      <c r="C17" s="6" t="str">
        <f>'Person 2 Min Cap Reqs'!K3</f>
        <v>None</v>
      </c>
      <c r="D17" s="52" t="str">
        <f>'Person 2 Assessment'!A48</f>
        <v/>
      </c>
      <c r="E17" s="6" t="str">
        <f>IF(OR(C17="",D17=""),"",VLOOKUP(CONCATENATE(C17,D17),Settings!$A$5:$B$20,2))</f>
        <v/>
      </c>
    </row>
    <row r="18" spans="1:14" x14ac:dyDescent="0.2">
      <c r="A18" s="167"/>
      <c r="B18" s="168"/>
      <c r="C18" s="136" t="s">
        <v>30</v>
      </c>
      <c r="D18" s="136"/>
      <c r="E18" s="19" t="s">
        <v>35</v>
      </c>
    </row>
    <row r="19" spans="1:14" x14ac:dyDescent="0.2">
      <c r="A19" s="165" t="s">
        <v>17</v>
      </c>
      <c r="B19" s="166"/>
      <c r="C19" s="19" t="s">
        <v>31</v>
      </c>
      <c r="D19" s="19" t="s">
        <v>43</v>
      </c>
      <c r="E19" s="7" t="str">
        <f>IF(G23=0,"",VLOOKUP(G23,Settings!$G$4:$H$71,2))</f>
        <v/>
      </c>
      <c r="F19" t="s">
        <v>38</v>
      </c>
      <c r="G19">
        <f>COUNTIF($E$20:$E$28,"None")</f>
        <v>0</v>
      </c>
      <c r="H19" t="str">
        <f>IF(AND(G23&gt;0,G23&lt;9),"Fit not assessed until all skills are rated","")</f>
        <v/>
      </c>
      <c r="I19" s="40"/>
    </row>
    <row r="20" spans="1:14" x14ac:dyDescent="0.2">
      <c r="A20" s="170" t="s">
        <v>18</v>
      </c>
      <c r="B20" s="170"/>
      <c r="C20" s="6" t="str">
        <f>'Person 2 Min Cap Reqs'!L3</f>
        <v>None</v>
      </c>
      <c r="D20" s="52" t="str">
        <f>'Person 2 Assessment'!A55</f>
        <v/>
      </c>
      <c r="E20" s="6" t="str">
        <f>IF(OR(C20="",D20=""),"",VLOOKUP(CONCATENATE(C20,D20),Settings!$A$5:$B$20,2))</f>
        <v/>
      </c>
      <c r="F20" t="s">
        <v>39</v>
      </c>
      <c r="G20">
        <f>COUNTIF($E$20:$E$28,"Low")</f>
        <v>0</v>
      </c>
    </row>
    <row r="21" spans="1:14" x14ac:dyDescent="0.2">
      <c r="A21" s="170" t="s">
        <v>19</v>
      </c>
      <c r="B21" s="170"/>
      <c r="C21" s="6" t="str">
        <f>'Person 2 Min Cap Reqs'!M3</f>
        <v>None</v>
      </c>
      <c r="D21" s="52" t="str">
        <f>'Person 2 Assessment'!A60</f>
        <v/>
      </c>
      <c r="E21" s="6" t="str">
        <f>IF(OR(C21="",D21=""),"",VLOOKUP(CONCATENATE(C21,D21),Settings!$A$5:$B$20,2))</f>
        <v/>
      </c>
      <c r="F21" t="s">
        <v>40</v>
      </c>
      <c r="G21">
        <f>COUNTIF($E$20:$E$28,"Medium")</f>
        <v>0</v>
      </c>
    </row>
    <row r="22" spans="1:14" x14ac:dyDescent="0.2">
      <c r="A22" s="170" t="s">
        <v>20</v>
      </c>
      <c r="B22" s="170"/>
      <c r="C22" s="6" t="str">
        <f>'Person 2 Min Cap Reqs'!N3</f>
        <v>None</v>
      </c>
      <c r="D22" s="52" t="str">
        <f>'Person 2 Assessment'!A65</f>
        <v/>
      </c>
      <c r="E22" s="6" t="str">
        <f>IF(OR(C22="",D22=""),"",VLOOKUP(CONCATENATE(C22,D22),Settings!$A$5:$B$20,2))</f>
        <v/>
      </c>
      <c r="F22" t="s">
        <v>41</v>
      </c>
      <c r="G22">
        <f>COUNTIF($E$20:$E$28,"High")</f>
        <v>0</v>
      </c>
    </row>
    <row r="23" spans="1:14" x14ac:dyDescent="0.2">
      <c r="A23" s="170" t="s">
        <v>21</v>
      </c>
      <c r="B23" s="170"/>
      <c r="C23" s="6" t="str">
        <f>'Person 2 Min Cap Reqs'!O3</f>
        <v>None</v>
      </c>
      <c r="D23" s="52" t="str">
        <f>'Person 2 Assessment'!A70</f>
        <v/>
      </c>
      <c r="E23" s="6" t="str">
        <f>IF(OR(C23="",D23=""),"",VLOOKUP(CONCATENATE(C23,D23),Settings!$A$5:$B$20,2))</f>
        <v/>
      </c>
      <c r="F23" t="s">
        <v>244</v>
      </c>
      <c r="G23">
        <f>SUM(G19:G22)</f>
        <v>0</v>
      </c>
    </row>
    <row r="24" spans="1:14" x14ac:dyDescent="0.2">
      <c r="A24" s="170" t="s">
        <v>22</v>
      </c>
      <c r="B24" s="170"/>
      <c r="C24" s="6" t="str">
        <f>'Person 2 Min Cap Reqs'!P3</f>
        <v>None</v>
      </c>
      <c r="D24" s="52" t="str">
        <f>'Person 2 Assessment'!A75</f>
        <v/>
      </c>
      <c r="E24" s="6" t="str">
        <f>IF(OR(C24="",D24=""),"",VLOOKUP(CONCATENATE(C24,D24),Settings!$A$5:$B$20,2))</f>
        <v/>
      </c>
      <c r="F24" t="s">
        <v>78</v>
      </c>
      <c r="G24">
        <f>G20+(G21*10)+(G22*100)+(G23*1000)</f>
        <v>0</v>
      </c>
    </row>
    <row r="25" spans="1:14" x14ac:dyDescent="0.2">
      <c r="A25" s="170" t="s">
        <v>23</v>
      </c>
      <c r="B25" s="170"/>
      <c r="C25" s="6" t="str">
        <f>'Person 2 Min Cap Reqs'!Q3</f>
        <v>None</v>
      </c>
      <c r="D25" s="52" t="str">
        <f>'Person 2 Assessment'!A80</f>
        <v/>
      </c>
      <c r="E25" s="6" t="str">
        <f>IF(OR(C25="",D25=""),"",VLOOKUP(CONCATENATE(C25,D25),Settings!$A$5:$B$20,2))</f>
        <v/>
      </c>
    </row>
    <row r="26" spans="1:14" x14ac:dyDescent="0.2">
      <c r="A26" s="170" t="s">
        <v>24</v>
      </c>
      <c r="B26" s="170"/>
      <c r="C26" s="6" t="str">
        <f>'Person 2 Min Cap Reqs'!R3</f>
        <v>None</v>
      </c>
      <c r="D26" s="52" t="str">
        <f>'Person 2 Assessment'!A85</f>
        <v/>
      </c>
      <c r="E26" s="6" t="str">
        <f>IF(OR(C26="",D26=""),"",VLOOKUP(CONCATENATE(C26,D26),Settings!$A$5:$B$20,2))</f>
        <v/>
      </c>
    </row>
    <row r="27" spans="1:14" x14ac:dyDescent="0.2">
      <c r="A27" s="170" t="s">
        <v>25</v>
      </c>
      <c r="B27" s="170"/>
      <c r="C27" s="6" t="str">
        <f>'Person 2 Min Cap Reqs'!S3</f>
        <v>None</v>
      </c>
      <c r="D27" s="52" t="str">
        <f>'Person 2 Assessment'!A90</f>
        <v/>
      </c>
      <c r="E27" s="6" t="str">
        <f>IF(OR(C27="",D27=""),"",VLOOKUP(CONCATENATE(C27,D27),Settings!$A$5:$B$20,2))</f>
        <v/>
      </c>
    </row>
    <row r="28" spans="1:14" x14ac:dyDescent="0.2">
      <c r="A28" s="170" t="s">
        <v>26</v>
      </c>
      <c r="B28" s="170"/>
      <c r="C28" s="6" t="str">
        <f>'Person 2 Min Cap Reqs'!T3</f>
        <v>None</v>
      </c>
      <c r="D28" s="52" t="str">
        <f>'Person 2 Assessment'!A95</f>
        <v/>
      </c>
      <c r="E28" s="6" t="str">
        <f>IF(OR(C28="",D28=""),"",VLOOKUP(CONCATENATE(C28,D28),Settings!$A$5:$B$20,2))</f>
        <v/>
      </c>
    </row>
    <row r="29" spans="1:14" x14ac:dyDescent="0.2">
      <c r="A29" s="167"/>
      <c r="B29" s="168"/>
      <c r="C29" s="136" t="s">
        <v>30</v>
      </c>
      <c r="D29" s="136"/>
      <c r="E29" s="19" t="s">
        <v>35</v>
      </c>
      <c r="I29" s="1"/>
      <c r="J29" s="1"/>
    </row>
    <row r="30" spans="1:14" x14ac:dyDescent="0.2">
      <c r="A30" s="165" t="s">
        <v>10</v>
      </c>
      <c r="B30" s="166"/>
      <c r="C30" s="19" t="s">
        <v>31</v>
      </c>
      <c r="D30" s="19" t="s">
        <v>43</v>
      </c>
      <c r="E30" s="7" t="str">
        <f>IF(G34=0,"",VLOOKUP(G34,Settings!$G$4:$H$71,2))</f>
        <v/>
      </c>
      <c r="F30" t="s">
        <v>38</v>
      </c>
      <c r="G30">
        <f>COUNTIF($E$31:$E$36,"None")</f>
        <v>0</v>
      </c>
      <c r="H30" t="str">
        <f>IF(AND(G34&gt;0,G34&lt;6),"Fit not assessed until all knowledge areas are rated","")</f>
        <v/>
      </c>
      <c r="I30" s="40"/>
      <c r="J30" s="1"/>
      <c r="K30" s="1"/>
      <c r="L30" s="1"/>
      <c r="M30" s="1"/>
      <c r="N30" s="1"/>
    </row>
    <row r="31" spans="1:14" x14ac:dyDescent="0.2">
      <c r="A31" s="170" t="s">
        <v>11</v>
      </c>
      <c r="B31" s="170"/>
      <c r="C31" s="6" t="str">
        <f>'Person 2 Min Cap Reqs'!U3</f>
        <v>None</v>
      </c>
      <c r="D31" s="52" t="str">
        <f>'Person 2 Assessment'!A102</f>
        <v/>
      </c>
      <c r="E31" s="6" t="str">
        <f>IF(OR(C31="",D31=""),"",VLOOKUP(CONCATENATE(C31,D31),Settings!$A$5:$B$20,2))</f>
        <v/>
      </c>
      <c r="F31" t="s">
        <v>39</v>
      </c>
      <c r="G31">
        <f>COUNTIF($E$31:$E$36,"Low")</f>
        <v>0</v>
      </c>
    </row>
    <row r="32" spans="1:14" x14ac:dyDescent="0.2">
      <c r="A32" s="170" t="s">
        <v>12</v>
      </c>
      <c r="B32" s="170"/>
      <c r="C32" s="6" t="str">
        <f>'Person 2 Min Cap Reqs'!V3</f>
        <v>None</v>
      </c>
      <c r="D32" s="52" t="str">
        <f>'Person 2 Assessment'!A107</f>
        <v/>
      </c>
      <c r="E32" s="6" t="str">
        <f>IF(OR(C32="",D32=""),"",VLOOKUP(CONCATENATE(C32,D32),Settings!$A$5:$B$20,2))</f>
        <v/>
      </c>
      <c r="F32" t="s">
        <v>40</v>
      </c>
      <c r="G32">
        <f>COUNTIF($E$31:$E$36,"Medium")</f>
        <v>0</v>
      </c>
    </row>
    <row r="33" spans="1:7" x14ac:dyDescent="0.2">
      <c r="A33" s="170" t="s">
        <v>13</v>
      </c>
      <c r="B33" s="170"/>
      <c r="C33" s="6" t="str">
        <f>'Person 2 Min Cap Reqs'!W3</f>
        <v>None</v>
      </c>
      <c r="D33" s="52" t="str">
        <f>'Person 2 Assessment'!A112</f>
        <v/>
      </c>
      <c r="E33" s="6" t="str">
        <f>IF(OR(C33="",D33=""),"",VLOOKUP(CONCATENATE(C33,D33),Settings!$A$5:$B$20,2))</f>
        <v/>
      </c>
      <c r="F33" t="s">
        <v>41</v>
      </c>
      <c r="G33">
        <f>COUNTIF($E$31:$E$36,"High")</f>
        <v>0</v>
      </c>
    </row>
    <row r="34" spans="1:7" x14ac:dyDescent="0.2">
      <c r="A34" s="170" t="s">
        <v>14</v>
      </c>
      <c r="B34" s="170"/>
      <c r="C34" s="6" t="str">
        <f>'Person 2 Min Cap Reqs'!X3</f>
        <v>None</v>
      </c>
      <c r="D34" s="52" t="str">
        <f>'Person 2 Assessment'!A117</f>
        <v/>
      </c>
      <c r="E34" s="6" t="str">
        <f>IF(OR(C34="",D34=""),"",VLOOKUP(CONCATENATE(C34,D34),Settings!$A$5:$B$20,2))</f>
        <v/>
      </c>
      <c r="F34" t="s">
        <v>244</v>
      </c>
      <c r="G34">
        <f>SUM(G30:G33)</f>
        <v>0</v>
      </c>
    </row>
    <row r="35" spans="1:7" x14ac:dyDescent="0.2">
      <c r="A35" s="170" t="s">
        <v>15</v>
      </c>
      <c r="B35" s="170"/>
      <c r="C35" s="6" t="str">
        <f>'Person 2 Min Cap Reqs'!Y3</f>
        <v>None</v>
      </c>
      <c r="D35" s="52" t="str">
        <f>'Person 2 Assessment'!A122</f>
        <v/>
      </c>
      <c r="E35" s="6" t="str">
        <f>IF(OR(C35="",D35=""),"",VLOOKUP(CONCATENATE(C35,D35),Settings!$A$5:$B$20,2))</f>
        <v/>
      </c>
      <c r="F35" t="s">
        <v>78</v>
      </c>
      <c r="G35">
        <f>G31+(G32*10)+(G33*100)+(G34*1000)</f>
        <v>0</v>
      </c>
    </row>
    <row r="36" spans="1:7" x14ac:dyDescent="0.2">
      <c r="A36" s="170" t="s">
        <v>16</v>
      </c>
      <c r="B36" s="170"/>
      <c r="C36" s="6" t="str">
        <f>'Person 2 Min Cap Reqs'!Z3</f>
        <v>None</v>
      </c>
      <c r="D36" s="52" t="str">
        <f>'Person 2 Assessment'!A127</f>
        <v/>
      </c>
      <c r="E36" s="6" t="str">
        <f>IF(OR(C36="",D36=""),"",VLOOKUP(CONCATENATE(C36,D36),Settings!$A$5:$B$20,2))</f>
        <v/>
      </c>
    </row>
    <row r="37" spans="1:7" x14ac:dyDescent="0.2">
      <c r="C37" s="1"/>
      <c r="D37" s="1"/>
    </row>
  </sheetData>
  <mergeCells count="37">
    <mergeCell ref="C18:D18"/>
    <mergeCell ref="A9:B9"/>
    <mergeCell ref="A20:B20"/>
    <mergeCell ref="A19:B19"/>
    <mergeCell ref="A11:B11"/>
    <mergeCell ref="A36:B36"/>
    <mergeCell ref="A8:B8"/>
    <mergeCell ref="A30:B30"/>
    <mergeCell ref="A29:B29"/>
    <mergeCell ref="A7:B7"/>
    <mergeCell ref="A16:B16"/>
    <mergeCell ref="A13:B13"/>
    <mergeCell ref="A10:B10"/>
    <mergeCell ref="A27:B27"/>
    <mergeCell ref="A17:B17"/>
    <mergeCell ref="A28:B28"/>
    <mergeCell ref="A22:B22"/>
    <mergeCell ref="A12:B12"/>
    <mergeCell ref="A23:B23"/>
    <mergeCell ref="A18:B18"/>
    <mergeCell ref="A31:B31"/>
    <mergeCell ref="A1:C1"/>
    <mergeCell ref="A32:B32"/>
    <mergeCell ref="A33:B33"/>
    <mergeCell ref="A34:B34"/>
    <mergeCell ref="A35:B35"/>
    <mergeCell ref="B3:E3"/>
    <mergeCell ref="B5:E5"/>
    <mergeCell ref="B4:E4"/>
    <mergeCell ref="C7:D7"/>
    <mergeCell ref="C29:D29"/>
    <mergeCell ref="A24:B24"/>
    <mergeCell ref="A14:B14"/>
    <mergeCell ref="A25:B25"/>
    <mergeCell ref="A15:B15"/>
    <mergeCell ref="A26:B26"/>
    <mergeCell ref="A21:B2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12</vt:i4>
      </vt:variant>
    </vt:vector>
  </HeadingPairs>
  <TitlesOfParts>
    <vt:vector size="35" baseType="lpstr">
      <vt:lpstr>Instructions</vt:lpstr>
      <vt:lpstr>People Assessed</vt:lpstr>
      <vt:lpstr>Team Summary</vt:lpstr>
      <vt:lpstr>Person 1 Min Cap Reqs</vt:lpstr>
      <vt:lpstr>Person 1 Assessment</vt:lpstr>
      <vt:lpstr>Person 1 Summary</vt:lpstr>
      <vt:lpstr>Person 2 Min Cap Reqs</vt:lpstr>
      <vt:lpstr>Person 2 Assessment</vt:lpstr>
      <vt:lpstr>Person 2 Summary</vt:lpstr>
      <vt:lpstr>Person 3 Min Cap Reqs</vt:lpstr>
      <vt:lpstr>Person 3 Assessment</vt:lpstr>
      <vt:lpstr>Person 3 Summary</vt:lpstr>
      <vt:lpstr>Person 4 Min Cap Reqs</vt:lpstr>
      <vt:lpstr>Person 4 Assessment</vt:lpstr>
      <vt:lpstr>Person 4 Summary</vt:lpstr>
      <vt:lpstr>Person 5 Min Cap Reqs</vt:lpstr>
      <vt:lpstr>Person 5 Assessment</vt:lpstr>
      <vt:lpstr>Person 5 Summary</vt:lpstr>
      <vt:lpstr>Person 6 Min Cap Reqs</vt:lpstr>
      <vt:lpstr>Person 6 Assessment</vt:lpstr>
      <vt:lpstr>Person 6 Summary</vt:lpstr>
      <vt:lpstr>Settings</vt:lpstr>
      <vt:lpstr>Sheet1</vt:lpstr>
      <vt:lpstr>'Person 1 Min Cap Reqs'!_Hlk503343691</vt:lpstr>
      <vt:lpstr>'Person 2 Min Cap Reqs'!_Hlk503343691</vt:lpstr>
      <vt:lpstr>'Person 3 Min Cap Reqs'!_Hlk503343691</vt:lpstr>
      <vt:lpstr>'Person 4 Min Cap Reqs'!_Hlk503343691</vt:lpstr>
      <vt:lpstr>'Person 5 Min Cap Reqs'!_Hlk503343691</vt:lpstr>
      <vt:lpstr>'Person 6 Min Cap Reqs'!_Hlk503343691</vt:lpstr>
      <vt:lpstr>FiveFit</vt:lpstr>
      <vt:lpstr>FourFit</vt:lpstr>
      <vt:lpstr>NineFit</vt:lpstr>
      <vt:lpstr>SixFit</vt:lpstr>
      <vt:lpstr>ThreeFit</vt:lpstr>
      <vt:lpstr>TwoFit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Linsley</dc:creator>
  <cp:lastModifiedBy>Ian Bryce</cp:lastModifiedBy>
  <dcterms:created xsi:type="dcterms:W3CDTF">2018-10-23T06:11:11Z</dcterms:created>
  <dcterms:modified xsi:type="dcterms:W3CDTF">2018-11-07T14:56:41Z</dcterms:modified>
</cp:coreProperties>
</file>